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drawings/drawing2.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875" windowWidth="20520" windowHeight="2490" tabRatio="868" activeTab="0"/>
  </bookViews>
  <sheets>
    <sheet name="入力表" sheetId="1" r:id="rId1"/>
    <sheet name="１契約者及び訓練規模等" sheetId="2" r:id="rId2"/>
    <sheet name="２認定職業訓練実績" sheetId="3" r:id="rId3"/>
    <sheet name="３訓練実施施設の概要" sheetId="4" r:id="rId4"/>
    <sheet name="４訓練の概要" sheetId="5" r:id="rId5"/>
    <sheet name="５講師名簿" sheetId="6" r:id="rId6"/>
    <sheet name="６カリキュラム" sheetId="7" r:id="rId7"/>
    <sheet name="７就職支援等の概要・カリキュラム" sheetId="8" r:id="rId8"/>
    <sheet name="月別カリキュラム(記入例)" sheetId="9" r:id="rId9"/>
    <sheet name="月別カリキュラム(6月)" sheetId="10" r:id="rId10"/>
    <sheet name="月別カリキュラム(7月)" sheetId="11" r:id="rId11"/>
    <sheet name="月別カリキュラム(8月)" sheetId="12" r:id="rId12"/>
    <sheet name="月別カリキュラム(9月)" sheetId="13" r:id="rId13"/>
    <sheet name="月別カリキュラム(11月)" sheetId="14" r:id="rId14"/>
    <sheet name="月別カリキュラム(12月)" sheetId="15" r:id="rId15"/>
    <sheet name="月別カリキュラム(1月)" sheetId="16" r:id="rId16"/>
    <sheet name="月別カリキュラム(2月)" sheetId="17" r:id="rId17"/>
    <sheet name="月別カリキュラム(3月)" sheetId="18" r:id="rId18"/>
    <sheet name="９テキスト内訳" sheetId="19" r:id="rId19"/>
  </sheets>
  <definedNames>
    <definedName name="_xlnm.Print_Area" localSheetId="1">'１契約者及び訓練規模等'!$A$1:$N$26</definedName>
    <definedName name="_xlnm.Print_Area" localSheetId="2">'２認定職業訓練実績'!$A$1:$I$29</definedName>
    <definedName name="_xlnm.Print_Area" localSheetId="3">'３訓練実施施設の概要'!$A$1:$H$39</definedName>
    <definedName name="_xlnm.Print_Area" localSheetId="4">'４訓練の概要'!$A$1:$M$18</definedName>
    <definedName name="_xlnm.Print_Area" localSheetId="5">'５講師名簿'!$A$1:$P$36</definedName>
    <definedName name="_xlnm.Print_Area" localSheetId="6">'６カリキュラム'!$A$1:$K$67</definedName>
    <definedName name="_xlnm.Print_Area" localSheetId="7">'７就職支援等の概要・カリキュラム'!$A$1:$I$40</definedName>
    <definedName name="_xlnm.Print_Area" localSheetId="18">'９テキスト内訳'!$A$1:$E$30</definedName>
    <definedName name="_xlnm.Print_Area" localSheetId="13">'月別カリキュラム(11月)'!$A$1:$N$50</definedName>
    <definedName name="_xlnm.Print_Area" localSheetId="14">'月別カリキュラム(12月)'!$A$1:$N$50</definedName>
    <definedName name="_xlnm.Print_Area" localSheetId="15">'月別カリキュラム(1月)'!$A$1:$N$50</definedName>
    <definedName name="_xlnm.Print_Area" localSheetId="16">'月別カリキュラム(2月)'!$A$1:$N$50</definedName>
    <definedName name="_xlnm.Print_Area" localSheetId="17">'月別カリキュラム(3月)'!$A$1:$N$50</definedName>
    <definedName name="_xlnm.Print_Area" localSheetId="9">'月別カリキュラム(6月)'!$A$1:$N$50</definedName>
    <definedName name="_xlnm.Print_Area" localSheetId="10">'月別カリキュラム(7月)'!$A$1:$N$50</definedName>
    <definedName name="_xlnm.Print_Area" localSheetId="11">'月別カリキュラム(8月)'!$A$1:$N$50</definedName>
    <definedName name="_xlnm.Print_Area" localSheetId="12">'月別カリキュラム(9月)'!$A$1:$N$50</definedName>
    <definedName name="_xlnm.Print_Area" localSheetId="8">'月別カリキュラム(記入例)'!$A$1:$N$50</definedName>
    <definedName name="_xlnm.Print_Area" localSheetId="0">'入力表'!$A$1:$Y$58</definedName>
    <definedName name="_xlnm.Print_Titles" localSheetId="1">'１契約者及び訓練規模等'!$3:$5</definedName>
    <definedName name="_xlnm.Print_Titles" localSheetId="3">'３訓練実施施設の概要'!$1:$2</definedName>
    <definedName name="_xlnm.Print_Titles" localSheetId="6">'６カリキュラム'!$6:$9</definedName>
  </definedNames>
  <calcPr fullCalcOnLoad="1"/>
</workbook>
</file>

<file path=xl/comments10.xml><?xml version="1.0" encoding="utf-8"?>
<comments xmlns="http://schemas.openxmlformats.org/spreadsheetml/2006/main">
  <authors>
    <author>TAIMS</author>
  </authors>
  <commentList>
    <comment ref="C42" authorId="0">
      <text>
        <r>
          <rPr>
            <b/>
            <sz val="10"/>
            <rFont val="ＭＳ Ｐゴシック"/>
            <family val="3"/>
          </rPr>
          <t>入校式・修了式の日にち、時間数は変更できません。</t>
        </r>
      </text>
    </comment>
    <comment ref="G42" authorId="0">
      <text>
        <r>
          <rPr>
            <b/>
            <sz val="10"/>
            <rFont val="ＭＳ Ｐゴシック"/>
            <family val="3"/>
          </rPr>
          <t>入校式・修了式の日にち、時間数は変更できません。</t>
        </r>
      </text>
    </comment>
  </commentList>
</comments>
</file>

<file path=xl/comments11.xml><?xml version="1.0" encoding="utf-8"?>
<comments xmlns="http://schemas.openxmlformats.org/spreadsheetml/2006/main">
  <authors>
    <author>TAIMS</author>
  </authors>
  <commentList>
    <comment ref="C42" authorId="0">
      <text>
        <r>
          <rPr>
            <b/>
            <sz val="10"/>
            <rFont val="ＭＳ Ｐゴシック"/>
            <family val="3"/>
          </rPr>
          <t>入校式・修了式の日にち、時間数は変更できません。</t>
        </r>
      </text>
    </comment>
    <comment ref="G42" authorId="0">
      <text>
        <r>
          <rPr>
            <b/>
            <sz val="10"/>
            <rFont val="ＭＳ Ｐゴシック"/>
            <family val="3"/>
          </rPr>
          <t>入校式・修了式の日にち、時間数は変更できません。</t>
        </r>
      </text>
    </comment>
  </commentList>
</comments>
</file>

<file path=xl/comments12.xml><?xml version="1.0" encoding="utf-8"?>
<comments xmlns="http://schemas.openxmlformats.org/spreadsheetml/2006/main">
  <authors>
    <author>TAIMS</author>
  </authors>
  <commentList>
    <comment ref="C42" authorId="0">
      <text>
        <r>
          <rPr>
            <b/>
            <sz val="10"/>
            <rFont val="ＭＳ Ｐゴシック"/>
            <family val="3"/>
          </rPr>
          <t>入校式・修了式の日にち、時間数は変更できません。</t>
        </r>
      </text>
    </comment>
    <comment ref="G42" authorId="0">
      <text>
        <r>
          <rPr>
            <b/>
            <sz val="10"/>
            <rFont val="ＭＳ Ｐゴシック"/>
            <family val="3"/>
          </rPr>
          <t>入校式・修了式の日にち、時間数は変更できません。</t>
        </r>
      </text>
    </comment>
  </commentList>
</comments>
</file>

<file path=xl/comments13.xml><?xml version="1.0" encoding="utf-8"?>
<comments xmlns="http://schemas.openxmlformats.org/spreadsheetml/2006/main">
  <authors>
    <author>TAIMS</author>
  </authors>
  <commentList>
    <comment ref="C42" authorId="0">
      <text>
        <r>
          <rPr>
            <b/>
            <sz val="10"/>
            <rFont val="ＭＳ Ｐゴシック"/>
            <family val="3"/>
          </rPr>
          <t>入校式・修了式の日にち、時間数は変更できません。</t>
        </r>
      </text>
    </comment>
    <comment ref="G42" authorId="0">
      <text>
        <r>
          <rPr>
            <b/>
            <sz val="10"/>
            <rFont val="ＭＳ Ｐゴシック"/>
            <family val="3"/>
          </rPr>
          <t>入校式・修了式の日にち、時間数は変更できません。</t>
        </r>
      </text>
    </comment>
  </commentList>
</comments>
</file>

<file path=xl/comments14.xml><?xml version="1.0" encoding="utf-8"?>
<comments xmlns="http://schemas.openxmlformats.org/spreadsheetml/2006/main">
  <authors>
    <author>TAIMS</author>
  </authors>
  <commentList>
    <comment ref="C42" authorId="0">
      <text>
        <r>
          <rPr>
            <b/>
            <sz val="10"/>
            <rFont val="ＭＳ Ｐゴシック"/>
            <family val="3"/>
          </rPr>
          <t>入校式・修了式の日にち、時間数は変更できません。</t>
        </r>
      </text>
    </comment>
    <comment ref="G42" authorId="0">
      <text>
        <r>
          <rPr>
            <b/>
            <sz val="10"/>
            <rFont val="ＭＳ Ｐゴシック"/>
            <family val="3"/>
          </rPr>
          <t>入校式・修了式の日にち、時間数は変更できません。</t>
        </r>
      </text>
    </comment>
  </commentList>
</comments>
</file>

<file path=xl/comments15.xml><?xml version="1.0" encoding="utf-8"?>
<comments xmlns="http://schemas.openxmlformats.org/spreadsheetml/2006/main">
  <authors>
    <author>TAIMS</author>
  </authors>
  <commentList>
    <comment ref="C42" authorId="0">
      <text>
        <r>
          <rPr>
            <b/>
            <sz val="10"/>
            <rFont val="ＭＳ Ｐゴシック"/>
            <family val="3"/>
          </rPr>
          <t>入校式・修了式の日にち、時間数は変更できません。</t>
        </r>
      </text>
    </comment>
    <comment ref="G42" authorId="0">
      <text>
        <r>
          <rPr>
            <b/>
            <sz val="10"/>
            <rFont val="ＭＳ Ｐゴシック"/>
            <family val="3"/>
          </rPr>
          <t>入校式・修了式の日にち、時間数は変更できません。</t>
        </r>
      </text>
    </comment>
  </commentList>
</comments>
</file>

<file path=xl/comments16.xml><?xml version="1.0" encoding="utf-8"?>
<comments xmlns="http://schemas.openxmlformats.org/spreadsheetml/2006/main">
  <authors>
    <author>TAIMS</author>
  </authors>
  <commentList>
    <comment ref="C42" authorId="0">
      <text>
        <r>
          <rPr>
            <b/>
            <sz val="10"/>
            <rFont val="ＭＳ Ｐゴシック"/>
            <family val="3"/>
          </rPr>
          <t>入校式・修了式の日にち、時間数は変更できません。</t>
        </r>
      </text>
    </comment>
    <comment ref="G42" authorId="0">
      <text>
        <r>
          <rPr>
            <b/>
            <sz val="10"/>
            <rFont val="ＭＳ Ｐゴシック"/>
            <family val="3"/>
          </rPr>
          <t>入校式・修了式の日にち、時間数は変更できません。</t>
        </r>
      </text>
    </comment>
  </commentList>
</comments>
</file>

<file path=xl/comments17.xml><?xml version="1.0" encoding="utf-8"?>
<comments xmlns="http://schemas.openxmlformats.org/spreadsheetml/2006/main">
  <authors>
    <author>TAIMS</author>
  </authors>
  <commentList>
    <comment ref="C42" authorId="0">
      <text>
        <r>
          <rPr>
            <b/>
            <sz val="10"/>
            <rFont val="ＭＳ Ｐゴシック"/>
            <family val="3"/>
          </rPr>
          <t>入校式・修了式の日にち、時間数は変更できません。</t>
        </r>
      </text>
    </comment>
    <comment ref="G42" authorId="0">
      <text>
        <r>
          <rPr>
            <b/>
            <sz val="10"/>
            <rFont val="ＭＳ Ｐゴシック"/>
            <family val="3"/>
          </rPr>
          <t>入校式・修了式の日にち、時間数は変更できません。</t>
        </r>
      </text>
    </comment>
  </commentList>
</comments>
</file>

<file path=xl/comments18.xml><?xml version="1.0" encoding="utf-8"?>
<comments xmlns="http://schemas.openxmlformats.org/spreadsheetml/2006/main">
  <authors>
    <author>TAIMS</author>
  </authors>
  <commentList>
    <comment ref="C42" authorId="0">
      <text>
        <r>
          <rPr>
            <b/>
            <sz val="10"/>
            <rFont val="ＭＳ Ｐゴシック"/>
            <family val="3"/>
          </rPr>
          <t>入校式・修了式の日にち、時間数は変更できません。</t>
        </r>
      </text>
    </comment>
  </commentList>
</comments>
</file>

<file path=xl/comments4.xml><?xml version="1.0" encoding="utf-8"?>
<comments xmlns="http://schemas.openxmlformats.org/spreadsheetml/2006/main">
  <authors>
    <author>TAIMS</author>
  </authors>
  <commentList>
    <comment ref="C5" authorId="0">
      <text>
        <r>
          <rPr>
            <sz val="9"/>
            <rFont val="ＭＳ Ｐゴシック"/>
            <family val="3"/>
          </rPr>
          <t xml:space="preserve">
　複数月提案する場合は、提案月数と同数の施設を提案すること。　
　実施施設が３施設以上になる場合は、別紙として訓練実施施設の概要を添付すること。
</t>
        </r>
      </text>
    </comment>
  </commentList>
</comments>
</file>

<file path=xl/comments6.xml><?xml version="1.0" encoding="utf-8"?>
<comments xmlns="http://schemas.openxmlformats.org/spreadsheetml/2006/main">
  <authors>
    <author>東京都</author>
  </authors>
  <commentList>
    <comment ref="K10" authorId="0">
      <text>
        <r>
          <rPr>
            <sz val="8"/>
            <rFont val="ＭＳ Ｐゴシック"/>
            <family val="3"/>
          </rPr>
          <t>専門校卒、高卒は「その他」に該当</t>
        </r>
      </text>
    </comment>
    <comment ref="N10" authorId="0">
      <text>
        <r>
          <rPr>
            <sz val="8"/>
            <rFont val="ＭＳ Ｐゴシック"/>
            <family val="3"/>
          </rPr>
          <t>主担当の講師資格が「その他」で実務経験が４年以下の場合には、科目に関連する上位の国家資格が必要</t>
        </r>
      </text>
    </comment>
    <comment ref="H9" authorId="0">
      <text>
        <r>
          <rPr>
            <sz val="8"/>
            <rFont val="ＭＳ Ｐゴシック"/>
            <family val="3"/>
          </rPr>
          <t>高専（高等専門学校）とは,5年生の高等教育機関で,工業系と航空のみ。(都立1校)</t>
        </r>
      </text>
    </comment>
  </commentList>
</comments>
</file>

<file path=xl/comments9.xml><?xml version="1.0" encoding="utf-8"?>
<comments xmlns="http://schemas.openxmlformats.org/spreadsheetml/2006/main">
  <authors>
    <author>TAIMS</author>
  </authors>
  <commentList>
    <comment ref="C42" authorId="0">
      <text>
        <r>
          <rPr>
            <b/>
            <sz val="10"/>
            <rFont val="ＭＳ Ｐゴシック"/>
            <family val="3"/>
          </rPr>
          <t>入校式・修了式の日にち、時間数は変更できません。</t>
        </r>
      </text>
    </comment>
  </commentList>
</comments>
</file>

<file path=xl/sharedStrings.xml><?xml version="1.0" encoding="utf-8"?>
<sst xmlns="http://schemas.openxmlformats.org/spreadsheetml/2006/main" count="1083" uniqueCount="414">
  <si>
    <r>
      <t>　　　（４）</t>
    </r>
    <r>
      <rPr>
        <sz val="11"/>
        <color indexed="10"/>
        <rFont val="ＭＳ Ｐゴシック"/>
        <family val="3"/>
      </rPr>
      <t>教科に関し</t>
    </r>
    <r>
      <rPr>
        <sz val="11"/>
        <rFont val="ＭＳ Ｐゴシック"/>
        <family val="3"/>
      </rPr>
      <t>、</t>
    </r>
    <r>
      <rPr>
        <u val="double"/>
        <sz val="11"/>
        <rFont val="ＭＳ Ｐゴシック"/>
        <family val="3"/>
      </rPr>
      <t>短期大学又は高等専門学校を卒業</t>
    </r>
    <r>
      <rPr>
        <sz val="11"/>
        <rFont val="ＭＳ Ｐゴシック"/>
        <family val="3"/>
      </rPr>
      <t>した者</t>
    </r>
    <r>
      <rPr>
        <sz val="11"/>
        <rFont val="ＭＳ Ｐゴシック"/>
        <family val="3"/>
      </rPr>
      <t>で、その後</t>
    </r>
    <r>
      <rPr>
        <u val="single"/>
        <sz val="11"/>
        <rFont val="ＭＳ Ｐゴシック"/>
        <family val="3"/>
      </rPr>
      <t>五年以上</t>
    </r>
    <r>
      <rPr>
        <sz val="11"/>
        <rFont val="ＭＳ Ｐゴシック"/>
        <family val="3"/>
      </rPr>
      <t>の実務の経験を有する者</t>
    </r>
  </si>
  <si>
    <t>高専卒</t>
  </si>
  <si>
    <t>大学院卒</t>
  </si>
  <si>
    <t>2-(1)</t>
  </si>
  <si>
    <t>2-(2)</t>
  </si>
  <si>
    <t>2-(5)</t>
  </si>
  <si>
    <t>2-(6)</t>
  </si>
  <si>
    <t>※ﾘｽﾄ1</t>
  </si>
  <si>
    <t>※ﾘｽﾄ2</t>
  </si>
  <si>
    <t>１級△△、２級△△、教員免許</t>
  </si>
  <si>
    <t>自社
社員</t>
  </si>
  <si>
    <t>学校の属性</t>
  </si>
  <si>
    <t>代表者氏名</t>
  </si>
  <si>
    <t>契約者住所</t>
  </si>
  <si>
    <t>期間</t>
  </si>
  <si>
    <t>定員</t>
  </si>
  <si>
    <t>科　　目　　名</t>
  </si>
  <si>
    <t>訓練科名</t>
  </si>
  <si>
    <t>訓練目標</t>
  </si>
  <si>
    <t>時間数</t>
  </si>
  <si>
    <t>人</t>
  </si>
  <si>
    <t>電話番号</t>
  </si>
  <si>
    <t>ＦＡＸ番号</t>
  </si>
  <si>
    <t>連　絡　先</t>
  </si>
  <si>
    <t>学　　　科</t>
  </si>
  <si>
    <t>実　　　技</t>
  </si>
  <si>
    <t>科　　目　　別　　内　　容</t>
  </si>
  <si>
    <t>備考</t>
  </si>
  <si>
    <t>訓練時間</t>
  </si>
  <si>
    <t>実施施設名</t>
  </si>
  <si>
    <t>電話</t>
  </si>
  <si>
    <t>所　在　地</t>
  </si>
  <si>
    <t>（地図は別添）</t>
  </si>
  <si>
    <t>月生</t>
  </si>
  <si>
    <t>受託可能月</t>
  </si>
  <si>
    <t>メモリ</t>
  </si>
  <si>
    <t>その他</t>
  </si>
  <si>
    <t>出版社名</t>
  </si>
  <si>
    <t>定価</t>
  </si>
  <si>
    <t>合　　　　　計</t>
  </si>
  <si>
    <t>実施施設</t>
  </si>
  <si>
    <t>カリキュラム詳細</t>
  </si>
  <si>
    <t>教科書名</t>
  </si>
  <si>
    <t>訓練概要</t>
  </si>
  <si>
    <t>就職後の
関連職種</t>
  </si>
  <si>
    <t>＊教科書については定価表示があるもの。</t>
  </si>
  <si>
    <t>氏　　名</t>
  </si>
  <si>
    <t>常勤・非常勤</t>
  </si>
  <si>
    <t>担当科目</t>
  </si>
  <si>
    <t>関連資格・免許の名称等</t>
  </si>
  <si>
    <t>主担当・補助</t>
  </si>
  <si>
    <t>　１．職業訓練指導員免許を有する者</t>
  </si>
  <si>
    <t>所在地(区市から)</t>
  </si>
  <si>
    <t>訓練コース</t>
  </si>
  <si>
    <t>〒（半角）</t>
  </si>
  <si>
    <t>電話（半角）
市外局番から</t>
  </si>
  <si>
    <t>FAX（半角）
市外局番から</t>
  </si>
  <si>
    <t>契約者住所等</t>
  </si>
  <si>
    <t>訓練履修後自動的に取得可能な資格</t>
  </si>
  <si>
    <t>目標とする資格（受験可能な資格）</t>
  </si>
  <si>
    <t>入校式</t>
  </si>
  <si>
    <t>修了式</t>
  </si>
  <si>
    <t>契約者名
（社名）</t>
  </si>
  <si>
    <t>契約者名（社名）</t>
  </si>
  <si>
    <t>上限15,000円</t>
  </si>
  <si>
    <t>時間</t>
  </si>
  <si>
    <t>学科</t>
  </si>
  <si>
    <t>実技</t>
  </si>
  <si>
    <t>日間</t>
  </si>
  <si>
    <t>訓練日</t>
  </si>
  <si>
    <t>カリキュラムの時間数と一致すること</t>
  </si>
  <si>
    <t>就職支援</t>
  </si>
  <si>
    <t>その他：6時間（入校・修了式）</t>
  </si>
  <si>
    <r>
      <t xml:space="preserve">その他
</t>
    </r>
    <r>
      <rPr>
        <sz val="10"/>
        <rFont val="ＭＳ Ｐゴシック"/>
        <family val="3"/>
      </rPr>
      <t>（訓練時間に含まない）</t>
    </r>
  </si>
  <si>
    <t>販売価格（税込）</t>
  </si>
  <si>
    <t>教室番号</t>
  </si>
  <si>
    <t>ホワイトボート</t>
  </si>
  <si>
    <t>OS</t>
  </si>
  <si>
    <t>事務部門</t>
  </si>
  <si>
    <t>コース名</t>
  </si>
  <si>
    <t>年齢層</t>
  </si>
  <si>
    <t>名称</t>
  </si>
  <si>
    <t>受験月</t>
  </si>
  <si>
    <t>資格の認可機関</t>
  </si>
  <si>
    <t>最寄り駅(バス停)からの距離</t>
  </si>
  <si>
    <t>距離（㎞）</t>
  </si>
  <si>
    <t>プロジェクター</t>
  </si>
  <si>
    <t>モニター</t>
  </si>
  <si>
    <t>デスクトップ又はノート型</t>
  </si>
  <si>
    <t>CPU</t>
  </si>
  <si>
    <t>実施施設名１</t>
  </si>
  <si>
    <t>実施施設名２</t>
  </si>
  <si>
    <t>実施施設１住所等</t>
  </si>
  <si>
    <t>実施施設２住所等</t>
  </si>
  <si>
    <t>教室１（訓練を主に行うところ)</t>
  </si>
  <si>
    <t>訓練設備</t>
  </si>
  <si>
    <t>実習器具等の名称</t>
  </si>
  <si>
    <t>訓練科名(受講生がイメージしやすい名称を)</t>
  </si>
  <si>
    <t>申込月</t>
  </si>
  <si>
    <t>求人情報誌</t>
  </si>
  <si>
    <t>就職活動（求人情報収集)支援</t>
  </si>
  <si>
    <t>インターネット（常時開放・時間限定)</t>
  </si>
  <si>
    <t>設置台数</t>
  </si>
  <si>
    <t>実施施設２</t>
  </si>
  <si>
    <t>分</t>
  </si>
  <si>
    <t>所要時間
(1分0.8㎞）</t>
  </si>
  <si>
    <t>委託訓練使用教室数</t>
  </si>
  <si>
    <t>教室１</t>
  </si>
  <si>
    <t>使用床面積</t>
  </si>
  <si>
    <t>受講生一人当たりの床面積</t>
  </si>
  <si>
    <t>種類（デスクトップ又はノート型）</t>
  </si>
  <si>
    <t>CPU</t>
  </si>
  <si>
    <t>所　在　地２</t>
  </si>
  <si>
    <t>訓練実施時間数</t>
  </si>
  <si>
    <t>1時限あたりの時間数（分）</t>
  </si>
  <si>
    <t>受講生との連絡体制</t>
  </si>
  <si>
    <t>受入可能定員</t>
  </si>
  <si>
    <t>年齢層</t>
  </si>
  <si>
    <t>訓練前に保有していてほしい資格等</t>
  </si>
  <si>
    <t>全講師人数</t>
  </si>
  <si>
    <t>履修後自動的に取得可能な資格</t>
  </si>
  <si>
    <t>認可機関名</t>
  </si>
  <si>
    <t>例</t>
  </si>
  <si>
    <t>同一</t>
  </si>
  <si>
    <t>常勤</t>
  </si>
  <si>
    <t>非常勤</t>
  </si>
  <si>
    <t>主担当</t>
  </si>
  <si>
    <t>補助</t>
  </si>
  <si>
    <t>計</t>
  </si>
  <si>
    <t>○</t>
  </si>
  <si>
    <t>××</t>
  </si>
  <si>
    <t>10年</t>
  </si>
  <si>
    <t>××指導員、××上級</t>
  </si>
  <si>
    <t>科目名</t>
  </si>
  <si>
    <t>就職活動(求人情報収集）支援</t>
  </si>
  <si>
    <t>科　　　　　名</t>
  </si>
  <si>
    <t>内　　　　　　　　　　容</t>
  </si>
  <si>
    <t>○</t>
  </si>
  <si>
    <t>＊</t>
  </si>
  <si>
    <t>＊</t>
  </si>
  <si>
    <t>＊</t>
  </si>
  <si>
    <t>訓練時間内訳</t>
  </si>
  <si>
    <t>受講生との連絡体制(具体的に)</t>
  </si>
  <si>
    <t>資格の認可機関名</t>
  </si>
  <si>
    <t>内税</t>
  </si>
  <si>
    <t>○×マスター</t>
  </si>
  <si>
    <t>○×出版</t>
  </si>
  <si>
    <t>㎡</t>
  </si>
  <si>
    <t>㎞</t>
  </si>
  <si>
    <t>台</t>
  </si>
  <si>
    <t>講師の資格内容別人数</t>
  </si>
  <si>
    <t>教育部門
(別途講師名簿作成）</t>
  </si>
  <si>
    <t>目標とする資格
（受験可能な資格）</t>
  </si>
  <si>
    <r>
      <t xml:space="preserve">訓練時間
</t>
    </r>
    <r>
      <rPr>
        <sz val="9"/>
        <rFont val="ＭＳ Ｐゴシック"/>
        <family val="3"/>
      </rPr>
      <t>(学科＋実技）</t>
    </r>
  </si>
  <si>
    <t>就職支援
時間</t>
  </si>
  <si>
    <t>所要時間(分)
（1分80m）</t>
  </si>
  <si>
    <r>
      <t>所要時間(分)</t>
    </r>
    <r>
      <rPr>
        <sz val="11"/>
        <rFont val="ＭＳ Ｐゴシック"/>
        <family val="3"/>
      </rPr>
      <t xml:space="preserve">
(1分80m）</t>
    </r>
  </si>
  <si>
    <t>学校の属性※１</t>
  </si>
  <si>
    <t>※１専修学校・企業・事業主・NPO・その他(具体的に)</t>
  </si>
  <si>
    <t>使用教室総床面積
（㎡）</t>
  </si>
  <si>
    <t>ﾒｰﾙｱﾄﾞﾚｽ（半角）</t>
  </si>
  <si>
    <t>担当者氏名</t>
  </si>
  <si>
    <t>（台）</t>
  </si>
  <si>
    <t>パソコン１（スペック等）</t>
  </si>
  <si>
    <t>開始時刻</t>
  </si>
  <si>
    <t>終了時刻</t>
  </si>
  <si>
    <t>常駐担当者数（人）</t>
  </si>
  <si>
    <t>常駐ではない担当者数（人）</t>
  </si>
  <si>
    <t>受入可能
定員（人）</t>
  </si>
  <si>
    <t>教育部門
（講師名簿は別添）</t>
  </si>
  <si>
    <t>教育部門（資格内容別）
（講師名簿は別添）</t>
  </si>
  <si>
    <t>実施施設２の最寄り駅以下、セルの色がみどりの箇所、同一の訓練で教室が異なる建物ある場合に記入</t>
  </si>
  <si>
    <t>１時限あたりの時間数（分）</t>
  </si>
  <si>
    <t>○</t>
  </si>
  <si>
    <t>全講師数（人）</t>
  </si>
  <si>
    <t>うち常勤者数（人）</t>
  </si>
  <si>
    <t>うち非常勤者数（人）</t>
  </si>
  <si>
    <t>うち指導員免許取得者（人）</t>
  </si>
  <si>
    <t>うち能力開発促進法第三十条の二第二項該当者（人）</t>
  </si>
  <si>
    <t>委託訓練費見積り
（一ヶ月一人当たり）</t>
  </si>
  <si>
    <t>円(１月１人)</t>
  </si>
  <si>
    <t>常駐担当者数</t>
  </si>
  <si>
    <t>担当者氏名</t>
  </si>
  <si>
    <t>実施施設１の最寄り駅</t>
  </si>
  <si>
    <t>室</t>
  </si>
  <si>
    <t>アスベスト使用の有無</t>
  </si>
  <si>
    <t>ＯＡ教室１</t>
  </si>
  <si>
    <t>パソコン１
（スペック等）</t>
  </si>
  <si>
    <t>Km</t>
  </si>
  <si>
    <t>（うち） 学科</t>
  </si>
  <si>
    <t>３　訓練実施施設の概要</t>
  </si>
  <si>
    <t>１　契約者及び訓練規模等</t>
  </si>
  <si>
    <t>４　訓練の概要</t>
  </si>
  <si>
    <t>メールアドレス</t>
  </si>
  <si>
    <t>所在地
(区市から)</t>
  </si>
  <si>
    <t>うち
学科時間</t>
  </si>
  <si>
    <t>うち
実技時間</t>
  </si>
  <si>
    <t>最寄り駅(バス停)からの距離２</t>
  </si>
  <si>
    <t>設置台数
（台）</t>
  </si>
  <si>
    <t>就職支援カリキュラム詳細</t>
  </si>
  <si>
    <t>７　就職支援の概要</t>
  </si>
  <si>
    <t>５　講　師　名　簿</t>
  </si>
  <si>
    <t>常駐ではない担当者数</t>
  </si>
  <si>
    <t>３ヶ月</t>
  </si>
  <si>
    <t>実施施設２の最寄り駅</t>
  </si>
  <si>
    <t>ホワイトボード</t>
  </si>
  <si>
    <t>うち
常勤者数</t>
  </si>
  <si>
    <t>うち
非常勤者数</t>
  </si>
  <si>
    <t>うち
指導員免許
取得者</t>
  </si>
  <si>
    <t>うち
能開法
第30条の２
第２項該当者</t>
  </si>
  <si>
    <t>全講師
人数</t>
  </si>
  <si>
    <t>資格の
認可機関</t>
  </si>
  <si>
    <t>※ ４ 訓練の概要「教育部門」全講師人数分記載すること。</t>
  </si>
  <si>
    <t>受講対象者
要件*</t>
  </si>
  <si>
    <t>*受講対象者要件は、訓練レベルに合った応募を促すため、応募者に通知するもので、入校を断る要件にはできません。</t>
  </si>
  <si>
    <r>
      <t>４　訓練の概要</t>
    </r>
    <r>
      <rPr>
        <b/>
        <sz val="14"/>
        <color indexed="10"/>
        <rFont val="ＭＳ Ｐゴシック"/>
        <family val="3"/>
      </rPr>
      <t>　</t>
    </r>
    <r>
      <rPr>
        <b/>
        <sz val="11"/>
        <color indexed="10"/>
        <rFont val="ＭＳ Ｐゴシック"/>
        <family val="3"/>
      </rPr>
      <t>(訓練科目ごとに作成すること)</t>
    </r>
  </si>
  <si>
    <r>
      <t>６　訓練カリキュラム</t>
    </r>
    <r>
      <rPr>
        <b/>
        <sz val="14"/>
        <color indexed="10"/>
        <rFont val="ＭＳ Ｐゴシック"/>
        <family val="3"/>
      </rPr>
      <t>　</t>
    </r>
    <r>
      <rPr>
        <b/>
        <sz val="11"/>
        <color indexed="10"/>
        <rFont val="ＭＳ Ｐゴシック"/>
        <family val="3"/>
      </rPr>
      <t>(訓練科目ごとに作成すること。）</t>
    </r>
  </si>
  <si>
    <t>学科時間計</t>
  </si>
  <si>
    <t>実技時間計</t>
  </si>
  <si>
    <r>
      <t>７　就職支援の概要・就職支援カリキュラム</t>
    </r>
    <r>
      <rPr>
        <b/>
        <sz val="14"/>
        <color indexed="10"/>
        <rFont val="ＭＳ Ｐゴシック"/>
        <family val="3"/>
      </rPr>
      <t>　</t>
    </r>
    <r>
      <rPr>
        <b/>
        <sz val="11"/>
        <color indexed="10"/>
        <rFont val="ＭＳ Ｐゴシック"/>
        <family val="3"/>
      </rPr>
      <t>(訓練科目ごとに作成すること)</t>
    </r>
  </si>
  <si>
    <t>企業説明会の有無＊</t>
  </si>
  <si>
    <t>入校式・修了式</t>
  </si>
  <si>
    <t>訓 練 科 名</t>
  </si>
  <si>
    <t>入校・修了式</t>
  </si>
  <si>
    <t>（単位：円）</t>
  </si>
  <si>
    <t>＊自社出版については定価表示があっても販売しない（無償提供）。</t>
  </si>
  <si>
    <t>＊自社出版であっても、書店等一般に販売されているものに関しては販売可能。</t>
  </si>
  <si>
    <t>「主担当講師は必ず、以下のどちらかの要件に該当する者とする。」</t>
  </si>
  <si>
    <t>　　　（６）（１）から（５）までに掲げる者と同等以上の能力を有すると認められる者として厚生労働大臣が別に定める者</t>
  </si>
  <si>
    <t>※要件</t>
  </si>
  <si>
    <t>指導員資格有</t>
  </si>
  <si>
    <t>○</t>
  </si>
  <si>
    <t>東京 太郎</t>
  </si>
  <si>
    <t>新宿　花子</t>
  </si>
  <si>
    <t>△△</t>
  </si>
  <si>
    <t>下記要件２に該当</t>
  </si>
  <si>
    <t>2-(3)</t>
  </si>
  <si>
    <t>２年</t>
  </si>
  <si>
    <t>高卒</t>
  </si>
  <si>
    <t>大卒</t>
  </si>
  <si>
    <t>３年</t>
  </si>
  <si>
    <t>今回の担当科目に関する経験年数（通算）</t>
  </si>
  <si>
    <t>講師経験</t>
  </si>
  <si>
    <t>実務経験</t>
  </si>
  <si>
    <t>短大卒</t>
  </si>
  <si>
    <t>2-(4)</t>
  </si>
  <si>
    <t>2-(4)</t>
  </si>
  <si>
    <r>
      <t>　　　（５）</t>
    </r>
    <r>
      <rPr>
        <sz val="11"/>
        <color indexed="10"/>
        <rFont val="ＭＳ Ｐゴシック"/>
        <family val="3"/>
      </rPr>
      <t>教科に関し</t>
    </r>
    <r>
      <rPr>
        <sz val="11"/>
        <rFont val="ＭＳ Ｐゴシック"/>
        <family val="3"/>
      </rPr>
      <t>、規則第四六条の規定により職業訓練指導員の免除を受けることができる者</t>
    </r>
  </si>
  <si>
    <r>
      <t xml:space="preserve">年齢
</t>
    </r>
    <r>
      <rPr>
        <sz val="7"/>
        <rFont val="ＭＳ Ｐゴシック"/>
        <family val="3"/>
      </rPr>
      <t>※提案時</t>
    </r>
  </si>
  <si>
    <r>
      <t>講師資格　</t>
    </r>
    <r>
      <rPr>
        <sz val="8"/>
        <rFont val="ＭＳ Ｐゴシック"/>
        <family val="3"/>
      </rPr>
      <t>※要件参照</t>
    </r>
  </si>
  <si>
    <t>学歴等</t>
  </si>
  <si>
    <r>
      <t>　　　（１）</t>
    </r>
    <r>
      <rPr>
        <sz val="11"/>
        <color indexed="10"/>
        <rFont val="ＭＳ Ｐゴシック"/>
        <family val="3"/>
      </rPr>
      <t>法第二八条第一項に規定する職業訓練に係る教科（以下「教科」という。）に関し</t>
    </r>
    <r>
      <rPr>
        <sz val="11"/>
        <rFont val="ＭＳ Ｐゴシック"/>
        <family val="3"/>
      </rPr>
      <t>、</t>
    </r>
    <r>
      <rPr>
        <u val="double"/>
        <sz val="11"/>
        <rFont val="ＭＳ Ｐゴシック"/>
        <family val="3"/>
      </rPr>
      <t>応用課程の高度職業訓練を修了</t>
    </r>
    <r>
      <rPr>
        <sz val="11"/>
        <rFont val="ＭＳ Ｐゴシック"/>
        <family val="3"/>
      </rPr>
      <t>したもので、その後</t>
    </r>
    <r>
      <rPr>
        <u val="single"/>
        <sz val="11"/>
        <rFont val="ＭＳ Ｐゴシック"/>
        <family val="3"/>
      </rPr>
      <t>一年以上</t>
    </r>
    <r>
      <rPr>
        <sz val="11"/>
        <rFont val="ＭＳ Ｐゴシック"/>
        <family val="3"/>
      </rPr>
      <t>の</t>
    </r>
  </si>
  <si>
    <t>　２．職業能力開発促進法第三十条の二第二項の規定に該当すると認められる、以下の者（規則第四八条の三において、次の者とされている）</t>
  </si>
  <si>
    <t xml:space="preserve">           実務の経験を有する者</t>
  </si>
  <si>
    <r>
      <t>　　　（２）</t>
    </r>
    <r>
      <rPr>
        <sz val="11"/>
        <color indexed="10"/>
        <rFont val="ＭＳ Ｐゴシック"/>
        <family val="3"/>
      </rPr>
      <t>教科に関し</t>
    </r>
    <r>
      <rPr>
        <sz val="11"/>
        <rFont val="ＭＳ Ｐゴシック"/>
        <family val="3"/>
      </rPr>
      <t>、</t>
    </r>
    <r>
      <rPr>
        <u val="double"/>
        <sz val="11"/>
        <rFont val="ＭＳ Ｐゴシック"/>
        <family val="3"/>
      </rPr>
      <t>専門課程の高度職業訓練を修了</t>
    </r>
    <r>
      <rPr>
        <sz val="11"/>
        <rFont val="ＭＳ Ｐゴシック"/>
        <family val="3"/>
      </rPr>
      <t>した者で、その後</t>
    </r>
    <r>
      <rPr>
        <u val="single"/>
        <sz val="11"/>
        <rFont val="ＭＳ Ｐゴシック"/>
        <family val="3"/>
      </rPr>
      <t>三年以上</t>
    </r>
    <r>
      <rPr>
        <sz val="11"/>
        <rFont val="ＭＳ Ｐゴシック"/>
        <family val="3"/>
      </rPr>
      <t>の実務の経験を有する者</t>
    </r>
  </si>
  <si>
    <r>
      <t>　　　（３）</t>
    </r>
    <r>
      <rPr>
        <sz val="11"/>
        <color indexed="10"/>
        <rFont val="ＭＳ Ｐゴシック"/>
        <family val="3"/>
      </rPr>
      <t>教科に関し</t>
    </r>
    <r>
      <rPr>
        <sz val="11"/>
        <rFont val="ＭＳ Ｐゴシック"/>
        <family val="3"/>
      </rPr>
      <t>、</t>
    </r>
    <r>
      <rPr>
        <u val="double"/>
        <sz val="11"/>
        <rFont val="ＭＳ Ｐゴシック"/>
        <family val="3"/>
      </rPr>
      <t>大学（短期大学を除く）を卒業</t>
    </r>
    <r>
      <rPr>
        <sz val="11"/>
        <rFont val="ＭＳ Ｐゴシック"/>
        <family val="3"/>
      </rPr>
      <t>した者で、その後</t>
    </r>
    <r>
      <rPr>
        <u val="single"/>
        <sz val="11"/>
        <rFont val="ＭＳ Ｐゴシック"/>
        <family val="3"/>
      </rPr>
      <t>四年以上</t>
    </r>
    <r>
      <rPr>
        <sz val="11"/>
        <rFont val="ＭＳ Ｐゴシック"/>
        <family val="3"/>
      </rPr>
      <t>の実務の経験を有する者</t>
    </r>
  </si>
  <si>
    <r>
      <t>提案施設</t>
    </r>
    <r>
      <rPr>
        <sz val="10"/>
        <rFont val="ＭＳ Ｐゴシック"/>
        <family val="3"/>
      </rPr>
      <t xml:space="preserve">
（同一・別）</t>
    </r>
  </si>
  <si>
    <t>就職支援総時間</t>
  </si>
  <si>
    <t>訓</t>
  </si>
  <si>
    <t>練</t>
  </si>
  <si>
    <t>の</t>
  </si>
  <si>
    <t>内</t>
  </si>
  <si>
    <t>容</t>
  </si>
  <si>
    <t>（</t>
  </si>
  <si>
    <t>端</t>
  </si>
  <si>
    <t>的</t>
  </si>
  <si>
    <t>に</t>
  </si>
  <si>
    <t>）</t>
  </si>
  <si>
    <t>学</t>
  </si>
  <si>
    <t>科</t>
  </si>
  <si>
    <t>実</t>
  </si>
  <si>
    <t>技</t>
  </si>
  <si>
    <t>（値引き額）</t>
  </si>
  <si>
    <t>＊販売価格（税込）の合計額が15,000円以内になるようにすること。</t>
  </si>
  <si>
    <t>合計</t>
  </si>
  <si>
    <t>コース分類番号</t>
  </si>
  <si>
    <t>入校式の日程、時間数は変更しないこと。</t>
  </si>
  <si>
    <t>最低履行人数</t>
  </si>
  <si>
    <t>月計</t>
  </si>
  <si>
    <t>雇用　一郎</t>
  </si>
  <si>
    <t>　　　　　　　　□□</t>
  </si>
  <si>
    <t>専門校卒</t>
  </si>
  <si>
    <t>＊</t>
  </si>
  <si>
    <t>訓練時間(学科＋実技）</t>
  </si>
  <si>
    <t>受託
可能月</t>
  </si>
  <si>
    <t>その他（人）</t>
  </si>
  <si>
    <t>10月</t>
  </si>
  <si>
    <t>11月</t>
  </si>
  <si>
    <t>受講生一人当たりの床面積（㎡） ※８</t>
  </si>
  <si>
    <t>訓練時限：1授業時間：45分以上(60分)</t>
  </si>
  <si>
    <t>訓練終了後の就職支援内容(具体的な就職支援策）</t>
  </si>
  <si>
    <t>看護師</t>
  </si>
  <si>
    <r>
      <t>平成2</t>
    </r>
    <r>
      <rPr>
        <sz val="11"/>
        <rFont val="ＭＳ Ｐゴシック"/>
        <family val="3"/>
      </rPr>
      <t>2</t>
    </r>
    <r>
      <rPr>
        <sz val="11"/>
        <rFont val="ＭＳ Ｐゴシック"/>
        <family val="3"/>
      </rPr>
      <t>年7月</t>
    </r>
  </si>
  <si>
    <r>
      <t>　　　　　①</t>
    </r>
    <r>
      <rPr>
        <sz val="11"/>
        <color indexed="10"/>
        <rFont val="ＭＳ Ｐゴシック"/>
        <family val="3"/>
      </rPr>
      <t>教科に関し</t>
    </r>
    <r>
      <rPr>
        <sz val="11"/>
        <rFont val="ＭＳ Ｐゴシック"/>
        <family val="3"/>
      </rPr>
      <t>、外国の学校であって大学（短期大学を除く。）と同等以上と認められるものを卒業した者で、その後</t>
    </r>
    <r>
      <rPr>
        <u val="single"/>
        <sz val="11"/>
        <rFont val="ＭＳ Ｐゴシック"/>
        <family val="3"/>
      </rPr>
      <t>四年以上</t>
    </r>
    <r>
      <rPr>
        <sz val="11"/>
        <rFont val="ＭＳ Ｐゴシック"/>
        <family val="3"/>
      </rPr>
      <t>の実務の経験を有する者</t>
    </r>
  </si>
  <si>
    <r>
      <t>　　　　　②</t>
    </r>
    <r>
      <rPr>
        <sz val="11"/>
        <color indexed="10"/>
        <rFont val="ＭＳ Ｐゴシック"/>
        <family val="3"/>
      </rPr>
      <t>教科に関し</t>
    </r>
    <r>
      <rPr>
        <sz val="11"/>
        <rFont val="ＭＳ Ｐゴシック"/>
        <family val="3"/>
      </rPr>
      <t>、外国の学校であって短期大学と同等以上と認められるものを卒業した者で、その後</t>
    </r>
    <r>
      <rPr>
        <u val="single"/>
        <sz val="11"/>
        <rFont val="ＭＳ Ｐゴシック"/>
        <family val="3"/>
      </rPr>
      <t>五年以上</t>
    </r>
    <r>
      <rPr>
        <sz val="11"/>
        <rFont val="ＭＳ Ｐゴシック"/>
        <family val="3"/>
      </rPr>
      <t>の実務の経験を有する者</t>
    </r>
  </si>
  <si>
    <t>　　　　　④厚生労働省職業能力開発局長が①及び②に掲げる者と同等以上の能力を有すると認める者</t>
  </si>
  <si>
    <r>
      <t>提案科目</t>
    </r>
    <r>
      <rPr>
        <sz val="10"/>
        <rFont val="ＭＳ Ｐゴシック"/>
        <family val="3"/>
      </rPr>
      <t xml:space="preserve">
（同一・類似・別）</t>
    </r>
  </si>
  <si>
    <t>　　　　　③担当する科目の訓練内容に関する実務経験を五年以上有する者</t>
  </si>
  <si>
    <t>1月</t>
  </si>
  <si>
    <t>2月</t>
  </si>
  <si>
    <t>3月</t>
  </si>
  <si>
    <t>訓練単価</t>
  </si>
  <si>
    <t>基本的経費</t>
  </si>
  <si>
    <t>個人情報管理規定等の提出（有無）</t>
  </si>
  <si>
    <t>用途</t>
  </si>
  <si>
    <t>主な設備</t>
  </si>
  <si>
    <t>場所</t>
  </si>
  <si>
    <t>使用床面積
（㎡）</t>
  </si>
  <si>
    <t>同一施設</t>
  </si>
  <si>
    <t>別棟</t>
  </si>
  <si>
    <t>外部施設</t>
  </si>
  <si>
    <t>実習室
（図面・写真を添付）</t>
  </si>
  <si>
    <t>可</t>
  </si>
  <si>
    <t>部屋名</t>
  </si>
  <si>
    <t>実習室１</t>
  </si>
  <si>
    <t>実習室２</t>
  </si>
  <si>
    <t>実習室３</t>
  </si>
  <si>
    <t>実習室４</t>
  </si>
  <si>
    <t>不可</t>
  </si>
  <si>
    <t>有</t>
  </si>
  <si>
    <t>無</t>
  </si>
  <si>
    <t>12月</t>
  </si>
  <si>
    <t>1月</t>
  </si>
  <si>
    <t>2月</t>
  </si>
  <si>
    <t>3月</t>
  </si>
  <si>
    <t>最低履行人数（人）</t>
  </si>
  <si>
    <t>実習室（訓練を主に行うところ)</t>
  </si>
  <si>
    <t>12月</t>
  </si>
  <si>
    <t xml:space="preserve">開講時期
</t>
  </si>
  <si>
    <t>訓練内容</t>
  </si>
  <si>
    <t>指導体制
（1時限あたりの講師人数）</t>
  </si>
  <si>
    <t>１０使用予定テキスト等（訓練生が購入するもの）</t>
  </si>
  <si>
    <t>企業見学会の有無＊</t>
  </si>
  <si>
    <t>独自広報の取組</t>
  </si>
  <si>
    <t>就職支援内容（就職相談体制・ハローワークへの誘導等を含む）</t>
  </si>
  <si>
    <t>２　認定職業訓練実績（過去3年間）</t>
  </si>
  <si>
    <t>プライバシーマーク等の取得</t>
  </si>
  <si>
    <t>業界内の求人情報の提供</t>
  </si>
  <si>
    <t>同一の訓練で、実習場等が異なる建物ある場合に記入。</t>
  </si>
  <si>
    <t>※別施設が2か所以上ある場合は、上記様式をコピーして追加し直接入力をする。</t>
  </si>
  <si>
    <t>加盟団体名
（取りまとめ団体名）</t>
  </si>
  <si>
    <t>有・無</t>
  </si>
  <si>
    <t>個人情報管理規程
の提出</t>
  </si>
  <si>
    <t>＊企業説明会、見学会、求人情報の提供の有無が「有」の場合は、下の詳細欄に必ず記入すること。</t>
  </si>
  <si>
    <t>自社ＨＰへの掲載</t>
  </si>
  <si>
    <t>業界紙への掲載</t>
  </si>
  <si>
    <t>独自パンフレットの作成</t>
  </si>
  <si>
    <t>その他効果的な広報</t>
  </si>
  <si>
    <t>独自の広報活動</t>
  </si>
  <si>
    <t>訓練時間：64時間以上（学科＋実技）、就職支援、その他：6時間（入校式・修了式各3時間）</t>
  </si>
  <si>
    <t>月別訓練カリキュラム</t>
  </si>
  <si>
    <t>訓練時間：月64時間以上（学科＋実技）</t>
  </si>
  <si>
    <t>書類選考で重視したい点</t>
  </si>
  <si>
    <t>実習室２
（図面・写真を添付）</t>
  </si>
  <si>
    <t>補講等の訓練生の理解度に応じた指導上の配慮</t>
  </si>
  <si>
    <t>受託可能月 ※２</t>
  </si>
  <si>
    <t>※２ 受託可能な場合は可、不可能の場合は不可</t>
  </si>
  <si>
    <t>実施施設１の最寄り駅　※３</t>
  </si>
  <si>
    <t>※３　バス使用の場合はバス停も記入</t>
  </si>
  <si>
    <t>委託訓練使用教室数（室）※４</t>
  </si>
  <si>
    <t>※４ 訓練全体で使用する教室・実習室数を記入</t>
  </si>
  <si>
    <t>アスベスト使用の有無（有・無）
※５</t>
  </si>
  <si>
    <t>※５ 訓練施設全体での使用の有無を記入</t>
  </si>
  <si>
    <t>受講生一人当たりの床面積（㎡） ※６</t>
  </si>
  <si>
    <t>※６ 少数点第２位以下切捨　1.65㎡以下の場合選定外</t>
  </si>
  <si>
    <t>ＯＡ教室１　※7</t>
  </si>
  <si>
    <t>※７　教室１とは別にＯＡ教室を設け、訓練で使用する場合に記入</t>
  </si>
  <si>
    <t xml:space="preserve">コース分類番号 </t>
  </si>
  <si>
    <t>受講対象者要件
(具体的に)　※8</t>
  </si>
  <si>
    <t>※８　受講対象者要件は、訓練レベルに合った応募を促すため、応募者に通知するもので、入校を断る要件にはできません。</t>
  </si>
  <si>
    <t xml:space="preserve">企業説明会等の機会設置の有無
</t>
  </si>
  <si>
    <t xml:space="preserve">企業見学会の機会設置の有無
</t>
  </si>
  <si>
    <t xml:space="preserve">業界内求人情報の提供の有無
</t>
  </si>
  <si>
    <t>求人情報誌
※９</t>
  </si>
  <si>
    <t>※９　有の場合、具体的な名称を記載</t>
  </si>
  <si>
    <t>インターネットの解放</t>
  </si>
  <si>
    <t xml:space="preserve">その他
※10
</t>
  </si>
  <si>
    <t>※10　ある場合に具体的に記載</t>
  </si>
  <si>
    <t>入校式</t>
  </si>
  <si>
    <t>企業見学会</t>
  </si>
  <si>
    <t>○○実習①</t>
  </si>
  <si>
    <t>○○実習②</t>
  </si>
  <si>
    <t>○○実習④</t>
  </si>
  <si>
    <t>○○実習⑤</t>
  </si>
  <si>
    <t>△△実習①</t>
  </si>
  <si>
    <t>△△実習②</t>
  </si>
  <si>
    <t>△△実習③（2ｈ）/◆◆実習①（3ｈ）</t>
  </si>
  <si>
    <t>△△実習④（3ｈ）/◆◆実習②（2ｈ）</t>
  </si>
  <si>
    <t>△△実習⑤</t>
  </si>
  <si>
    <t>◆◆実習③</t>
  </si>
  <si>
    <t>◆◆実習④</t>
  </si>
  <si>
    <t>◆◆実習⑤</t>
  </si>
  <si>
    <t>□□実習②</t>
  </si>
  <si>
    <t>企業説明会（3ｈ）/グループディスカッション（2ｈ）</t>
  </si>
  <si>
    <t>使用設備</t>
  </si>
  <si>
    <t>※実施施設が３か所以上となる場合は、別紙を作成して提出。</t>
  </si>
  <si>
    <t>6月</t>
  </si>
  <si>
    <t>7月</t>
  </si>
  <si>
    <t>8月</t>
  </si>
  <si>
    <t>9月</t>
  </si>
  <si>
    <t>＊英数字は半角、時間は24時間標記</t>
  </si>
  <si>
    <t>訓練単価一ヶ月一人当たりの見積り予定経費（円）</t>
  </si>
  <si>
    <t>基本的経費一ヶ月一定員当たりの見積り予定経費（円）</t>
  </si>
  <si>
    <t>8月</t>
  </si>
  <si>
    <t>9月</t>
  </si>
  <si>
    <t>グローバル・マーケティング</t>
  </si>
  <si>
    <t>グローバル・ストラテジー</t>
  </si>
  <si>
    <t>4月</t>
  </si>
  <si>
    <t>平成２９年度　認定訓練活用型委託訓練受託申込書（提案書）</t>
  </si>
  <si>
    <t>２９入力表（認定訓練活用型）</t>
  </si>
  <si>
    <t>就職活動日</t>
  </si>
  <si>
    <t>○○実習③</t>
  </si>
  <si>
    <t xml:space="preserve">（具体的内容）　
</t>
  </si>
  <si>
    <t>認定訓練活用型委託訓練</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</si>
</sst>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0_);[Red]\(#,##0\)"/>
    <numFmt numFmtId="178" formatCode="&quot;¥&quot;#,##0_);[Red]\(&quot;¥&quot;#,##0\)"/>
    <numFmt numFmtId="179" formatCode="&quot;Yes&quot;;&quot;Yes&quot;;&quot;No&quot;"/>
    <numFmt numFmtId="180" formatCode="&quot;True&quot;;&quot;True&quot;;&quot;False&quot;"/>
    <numFmt numFmtId="181" formatCode="&quot;On&quot;;&quot;On&quot;;&quot;Off&quot;"/>
    <numFmt numFmtId="182" formatCode="#,##0_ "/>
    <numFmt numFmtId="183" formatCode="[&lt;=99999999]####\-####;\(00\)\ ####\-####"/>
    <numFmt numFmtId="184" formatCode="[&lt;=999]000;[&lt;=99999]000\-00;000\-0000"/>
    <numFmt numFmtId="185" formatCode="0.00_ "/>
    <numFmt numFmtId="186" formatCode="0.0_);[Red]\(0.0\)"/>
    <numFmt numFmtId="187" formatCode="0.0_ "/>
    <numFmt numFmtId="188" formatCode="#,##0.0_ "/>
    <numFmt numFmtId="189" formatCode="#,##0.00_ "/>
    <numFmt numFmtId="190" formatCode="0_ "/>
    <numFmt numFmtId="191" formatCode="0_);[Red]\(0\)"/>
    <numFmt numFmtId="192" formatCode="&quot;〒&quot;General"/>
    <numFmt numFmtId="193" formatCode="0;&quot;△ &quot;0"/>
    <numFmt numFmtId="194" formatCode="#,##0;&quot;△ &quot;#,##0"/>
    <numFmt numFmtId="195" formatCode="#,##0&quot;年&quot;"/>
    <numFmt numFmtId="196" formatCode="&quot;＃＃&quot;&quot;名&quot;"/>
    <numFmt numFmtId="197" formatCode="&quot;##&quot;&quot;名&quot;"/>
    <numFmt numFmtId="198" formatCode="##&quot;名&quot;"/>
    <numFmt numFmtId="199" formatCode="##&quot;Ｈ&quot;"/>
    <numFmt numFmtId="200" formatCode="##&quot;㎡&quot;"/>
    <numFmt numFmtId="201" formatCode="[&lt;=999]000;[&lt;=9999]000\-00;000\-0000"/>
    <numFmt numFmtId="202" formatCode="##&quot;人&quot;"/>
    <numFmt numFmtId="203" formatCode="d"/>
    <numFmt numFmtId="204" formatCode="mmm\-yyyy"/>
    <numFmt numFmtId="205" formatCode="aaa"/>
  </numFmts>
  <fonts count="64">
    <font>
      <sz val="11"/>
      <name val="ＭＳ Ｐゴシック"/>
      <family val="3"/>
    </font>
    <font>
      <sz val="6"/>
      <name val="ＭＳ Ｐゴシック"/>
      <family val="3"/>
    </font>
    <font>
      <b/>
      <sz val="14"/>
      <name val="ＭＳ Ｐゴシック"/>
      <family val="3"/>
    </font>
    <font>
      <b/>
      <sz val="16"/>
      <name val="ＭＳ Ｐゴシック"/>
      <family val="3"/>
    </font>
    <font>
      <b/>
      <sz val="11"/>
      <name val="ＭＳ Ｐゴシック"/>
      <family val="3"/>
    </font>
    <font>
      <b/>
      <sz val="12"/>
      <name val="ＭＳ Ｐゴシック"/>
      <family val="3"/>
    </font>
    <font>
      <sz val="12"/>
      <name val="ＭＳ Ｐゴシック"/>
      <family val="3"/>
    </font>
    <font>
      <sz val="10"/>
      <name val="ＭＳ Ｐゴシック"/>
      <family val="3"/>
    </font>
    <font>
      <b/>
      <sz val="11"/>
      <color indexed="10"/>
      <name val="ＭＳ Ｐゴシック"/>
      <family val="3"/>
    </font>
    <font>
      <sz val="8"/>
      <name val="ＭＳ Ｐゴシック"/>
      <family val="3"/>
    </font>
    <font>
      <sz val="7"/>
      <name val="ＭＳ Ｐゴシック"/>
      <family val="3"/>
    </font>
    <font>
      <sz val="9"/>
      <name val="ＭＳ Ｐゴシック"/>
      <family val="3"/>
    </font>
    <font>
      <b/>
      <sz val="20"/>
      <name val="ＭＳ Ｐゴシック"/>
      <family val="3"/>
    </font>
    <font>
      <sz val="11"/>
      <color indexed="10"/>
      <name val="ＭＳ Ｐゴシック"/>
      <family val="3"/>
    </font>
    <font>
      <sz val="10"/>
      <color indexed="10"/>
      <name val="ＭＳ Ｐゴシック"/>
      <family val="3"/>
    </font>
    <font>
      <sz val="9"/>
      <color indexed="10"/>
      <name val="ＭＳ Ｐゴシック"/>
      <family val="3"/>
    </font>
    <font>
      <b/>
      <sz val="14"/>
      <color indexed="10"/>
      <name val="ＭＳ Ｐゴシック"/>
      <family val="3"/>
    </font>
    <font>
      <u val="double"/>
      <sz val="11"/>
      <name val="ＭＳ Ｐゴシック"/>
      <family val="3"/>
    </font>
    <font>
      <u val="single"/>
      <sz val="11"/>
      <name val="ＭＳ Ｐゴシック"/>
      <family val="3"/>
    </font>
    <font>
      <b/>
      <sz val="11"/>
      <color indexed="14"/>
      <name val="ＭＳ Ｐゴシック"/>
      <family val="3"/>
    </font>
    <font>
      <sz val="11"/>
      <color indexed="14"/>
      <name val="ＭＳ Ｐゴシック"/>
      <family val="3"/>
    </font>
    <font>
      <sz val="24"/>
      <name val="ＭＳ Ｐゴシック"/>
      <family val="3"/>
    </font>
    <font>
      <b/>
      <sz val="10"/>
      <name val="ＭＳ Ｐゴシック"/>
      <family val="3"/>
    </font>
    <font>
      <sz val="11"/>
      <color indexed="8"/>
      <name val="ＭＳ Ｐゴシック"/>
      <family val="3"/>
    </font>
    <font>
      <sz val="9"/>
      <color indexed="8"/>
      <name val="ＭＳ Ｐゴシック"/>
      <family val="3"/>
    </font>
    <font>
      <u val="single"/>
      <sz val="11"/>
      <color indexed="12"/>
      <name val="ＭＳ Ｐゴシック"/>
      <family val="3"/>
    </font>
    <font>
      <u val="single"/>
      <sz val="11"/>
      <color indexed="3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0"/>
      <name val="ＭＳ Ｐゴシック"/>
      <family val="3"/>
    </font>
    <font>
      <b/>
      <sz val="8"/>
      <name val="ＭＳ Ｐゴシック"/>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3"/>
        <bgColor indexed="64"/>
      </patternFill>
    </fill>
    <fill>
      <patternFill patternType="solid">
        <fgColor indexed="46"/>
        <bgColor indexed="64"/>
      </patternFill>
    </fill>
    <fill>
      <patternFill patternType="solid">
        <fgColor indexed="41"/>
        <bgColor indexed="64"/>
      </patternFill>
    </fill>
    <fill>
      <patternFill patternType="solid">
        <fgColor indexed="65"/>
        <bgColor indexed="64"/>
      </patternFill>
    </fill>
    <fill>
      <patternFill patternType="solid">
        <fgColor theme="3" tint="0.7999799847602844"/>
        <bgColor indexed="64"/>
      </patternFill>
    </fill>
    <fill>
      <patternFill patternType="solid">
        <fgColor theme="1" tint="0.34999001026153564"/>
        <bgColor indexed="64"/>
      </patternFill>
    </fill>
    <fill>
      <patternFill patternType="solid">
        <fgColor indexed="65"/>
        <bgColor indexed="64"/>
      </patternFill>
    </fill>
    <fill>
      <patternFill patternType="solid">
        <fgColor theme="0" tint="-0.3499799966812134"/>
        <bgColor indexed="64"/>
      </patternFill>
    </fill>
    <fill>
      <patternFill patternType="solid">
        <fgColor theme="0" tint="-0.4999699890613556"/>
        <bgColor indexed="64"/>
      </patternFill>
    </fill>
    <fill>
      <patternFill patternType="solid">
        <fgColor theme="0"/>
        <bgColor indexed="64"/>
      </patternFill>
    </fill>
    <fill>
      <patternFill patternType="solid">
        <fgColor theme="1" tint="0.24995000660419464"/>
        <bgColor indexed="64"/>
      </patternFill>
    </fill>
    <fill>
      <patternFill patternType="solid">
        <fgColor indexed="45"/>
        <bgColor indexed="64"/>
      </patternFill>
    </fill>
    <fill>
      <patternFill patternType="solid">
        <fgColor theme="1"/>
        <bgColor indexed="64"/>
      </patternFill>
    </fill>
  </fills>
  <borders count="2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color indexed="63"/>
      </bottom>
    </border>
    <border>
      <left>
        <color indexed="63"/>
      </left>
      <right>
        <color indexed="63"/>
      </right>
      <top>
        <color indexed="63"/>
      </top>
      <bottom style="medium"/>
    </border>
    <border>
      <left>
        <color indexed="63"/>
      </left>
      <right>
        <color indexed="63"/>
      </right>
      <top>
        <color indexed="63"/>
      </top>
      <bottom style="thin"/>
    </border>
    <border>
      <left style="medium"/>
      <right>
        <color indexed="63"/>
      </right>
      <top>
        <color indexed="63"/>
      </top>
      <bottom>
        <color indexed="63"/>
      </bottom>
    </border>
    <border>
      <left style="medium"/>
      <right style="medium"/>
      <top style="thin"/>
      <bottom>
        <color indexed="63"/>
      </bottom>
    </border>
    <border>
      <left style="medium"/>
      <right style="medium"/>
      <top style="thin"/>
      <bottom style="thin"/>
    </border>
    <border>
      <left style="medium"/>
      <right style="medium"/>
      <top style="medium"/>
      <bottom style="thin"/>
    </border>
    <border>
      <left style="medium"/>
      <right style="medium"/>
      <top>
        <color indexed="63"/>
      </top>
      <bottom>
        <color indexed="63"/>
      </bottom>
    </border>
    <border>
      <left style="thin"/>
      <right style="thin"/>
      <top style="thin"/>
      <bottom>
        <color indexed="63"/>
      </bottom>
    </border>
    <border>
      <left>
        <color indexed="63"/>
      </left>
      <right style="medium"/>
      <top>
        <color indexed="63"/>
      </top>
      <bottom style="thin"/>
    </border>
    <border>
      <left>
        <color indexed="63"/>
      </left>
      <right>
        <color indexed="63"/>
      </right>
      <top style="thin"/>
      <bottom>
        <color indexed="63"/>
      </bottom>
    </border>
    <border>
      <left style="medium"/>
      <right style="hair"/>
      <top style="thin"/>
      <bottom style="thin"/>
    </border>
    <border>
      <left style="thin"/>
      <right>
        <color indexed="63"/>
      </right>
      <top>
        <color indexed="63"/>
      </top>
      <bottom>
        <color indexed="63"/>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style="medium">
        <color indexed="8"/>
      </right>
      <top>
        <color indexed="63"/>
      </top>
      <bottom style="medium">
        <color indexed="8"/>
      </bottom>
    </border>
    <border>
      <left>
        <color indexed="63"/>
      </left>
      <right>
        <color indexed="63"/>
      </right>
      <top style="medium"/>
      <bottom>
        <color indexed="63"/>
      </bottom>
    </border>
    <border>
      <left style="thin"/>
      <right>
        <color indexed="63"/>
      </right>
      <top style="thin"/>
      <bottom style="medium"/>
    </border>
    <border>
      <left>
        <color indexed="63"/>
      </left>
      <right>
        <color indexed="63"/>
      </right>
      <top style="thin"/>
      <bottom style="medium"/>
    </border>
    <border>
      <left style="thin"/>
      <right style="thin"/>
      <top>
        <color indexed="63"/>
      </top>
      <bottom style="medium"/>
    </border>
    <border>
      <left style="thin"/>
      <right style="thin"/>
      <top>
        <color indexed="63"/>
      </top>
      <bottom>
        <color indexed="63"/>
      </bottom>
    </border>
    <border>
      <left style="medium"/>
      <right style="medium"/>
      <top style="medium"/>
      <bottom style="medium"/>
    </border>
    <border>
      <left style="thin"/>
      <right style="thin"/>
      <top style="thin"/>
      <bottom style="medium"/>
    </border>
    <border>
      <left>
        <color indexed="63"/>
      </left>
      <right>
        <color indexed="63"/>
      </right>
      <top style="hair"/>
      <bottom style="hair"/>
    </border>
    <border>
      <left>
        <color indexed="63"/>
      </left>
      <right>
        <color indexed="63"/>
      </right>
      <top style="thin"/>
      <bottom style="hair"/>
    </border>
    <border>
      <left>
        <color indexed="63"/>
      </left>
      <right style="medium"/>
      <top style="hair"/>
      <bottom style="hair"/>
    </border>
    <border>
      <left>
        <color indexed="63"/>
      </left>
      <right style="medium"/>
      <top style="thin"/>
      <bottom>
        <color indexed="63"/>
      </bottom>
    </border>
    <border>
      <left>
        <color indexed="63"/>
      </left>
      <right>
        <color indexed="63"/>
      </right>
      <top style="hair"/>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double">
        <color indexed="10"/>
      </top>
      <bottom style="double"/>
    </border>
    <border>
      <left style="thin"/>
      <right style="double"/>
      <top style="double">
        <color indexed="10"/>
      </top>
      <bottom style="double"/>
    </border>
    <border>
      <left>
        <color indexed="63"/>
      </left>
      <right style="thin"/>
      <top style="double">
        <color indexed="10"/>
      </top>
      <bottom style="double"/>
    </border>
    <border>
      <left style="thin"/>
      <right>
        <color indexed="63"/>
      </right>
      <top style="medium"/>
      <bottom>
        <color indexed="63"/>
      </bottom>
    </border>
    <border>
      <left style="medium"/>
      <right>
        <color indexed="63"/>
      </right>
      <top style="thin"/>
      <bottom>
        <color indexed="63"/>
      </bottom>
    </border>
    <border>
      <left>
        <color indexed="63"/>
      </left>
      <right style="thin"/>
      <top style="thin"/>
      <bottom style="thin"/>
    </border>
    <border>
      <left style="medium"/>
      <right>
        <color indexed="63"/>
      </right>
      <top style="medium"/>
      <bottom style="thin"/>
    </border>
    <border>
      <left>
        <color indexed="63"/>
      </left>
      <right style="medium"/>
      <top style="thin"/>
      <bottom style="hair"/>
    </border>
    <border>
      <left style="medium"/>
      <right style="medium"/>
      <top style="medium"/>
      <bottom>
        <color indexed="63"/>
      </bottom>
    </border>
    <border>
      <left>
        <color indexed="63"/>
      </left>
      <right>
        <color indexed="63"/>
      </right>
      <top style="thin"/>
      <bottom style="thin"/>
    </border>
    <border>
      <left>
        <color indexed="63"/>
      </left>
      <right style="medium"/>
      <top style="thin"/>
      <bottom style="thin"/>
    </border>
    <border>
      <left>
        <color indexed="63"/>
      </left>
      <right style="medium"/>
      <top style="hair"/>
      <bottom style="thin"/>
    </border>
    <border>
      <left style="medium"/>
      <right style="hair"/>
      <top style="thin"/>
      <bottom style="hair"/>
    </border>
    <border>
      <left style="medium"/>
      <right style="hair"/>
      <top style="hair"/>
      <bottom style="hair"/>
    </border>
    <border>
      <left style="medium"/>
      <right style="medium"/>
      <top style="hair"/>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hair"/>
      <bottom style="thin"/>
    </border>
    <border>
      <left style="medium"/>
      <right>
        <color indexed="63"/>
      </right>
      <top style="medium"/>
      <bottom>
        <color indexed="63"/>
      </bottom>
    </border>
    <border>
      <left style="medium"/>
      <right style="medium"/>
      <top style="thin"/>
      <bottom style="hair"/>
    </border>
    <border>
      <left style="medium"/>
      <right style="medium"/>
      <top style="hair"/>
      <bottom style="hair"/>
    </border>
    <border>
      <left style="medium"/>
      <right>
        <color indexed="63"/>
      </right>
      <top style="thin"/>
      <bottom style="hair"/>
    </border>
    <border>
      <left style="medium"/>
      <right>
        <color indexed="63"/>
      </right>
      <top style="hair"/>
      <bottom style="hair"/>
    </border>
    <border>
      <left style="medium"/>
      <right>
        <color indexed="63"/>
      </right>
      <top style="thin"/>
      <bottom style="medium"/>
    </border>
    <border>
      <left>
        <color indexed="63"/>
      </left>
      <right style="thin"/>
      <top style="thin"/>
      <bottom>
        <color indexed="63"/>
      </bottom>
    </border>
    <border>
      <left style="thin"/>
      <right style="thin"/>
      <top style="thin"/>
      <bottom style="thin"/>
    </border>
    <border>
      <left>
        <color indexed="63"/>
      </left>
      <right style="dashed"/>
      <top style="thin"/>
      <bottom>
        <color indexed="63"/>
      </bottom>
    </border>
    <border>
      <left style="thin"/>
      <right style="dashed"/>
      <top style="thin"/>
      <bottom>
        <color indexed="63"/>
      </bottom>
    </border>
    <border>
      <left style="medium"/>
      <right style="medium"/>
      <top>
        <color indexed="63"/>
      </top>
      <bottom style="thin"/>
    </border>
    <border>
      <left style="hair"/>
      <right style="hair"/>
      <top style="thin"/>
      <bottom style="thin"/>
    </border>
    <border>
      <left style="hair"/>
      <right>
        <color indexed="63"/>
      </right>
      <top style="thin"/>
      <bottom style="thin"/>
    </border>
    <border>
      <left>
        <color indexed="63"/>
      </left>
      <right style="hair"/>
      <top style="thin"/>
      <bottom style="thin"/>
    </border>
    <border>
      <left style="medium"/>
      <right style="hair"/>
      <top style="hair"/>
      <bottom style="thin"/>
    </border>
    <border>
      <left style="hair"/>
      <right style="hair"/>
      <top style="thin"/>
      <bottom style="hair"/>
    </border>
    <border>
      <left style="hair"/>
      <right style="hair"/>
      <top style="hair"/>
      <bottom style="hair"/>
    </border>
    <border>
      <left style="hair"/>
      <right style="hair"/>
      <top style="hair"/>
      <bottom style="thin"/>
    </border>
    <border>
      <left>
        <color indexed="63"/>
      </left>
      <right style="hair"/>
      <top style="thin"/>
      <bottom style="hair"/>
    </border>
    <border>
      <left style="hair"/>
      <right>
        <color indexed="63"/>
      </right>
      <top style="thin"/>
      <bottom style="hair"/>
    </border>
    <border>
      <left style="medium"/>
      <right style="hair"/>
      <top>
        <color indexed="63"/>
      </top>
      <bottom>
        <color indexed="63"/>
      </bottom>
    </border>
    <border>
      <left style="hair"/>
      <right style="hair"/>
      <top style="medium"/>
      <bottom style="thin"/>
    </border>
    <border>
      <left style="hair"/>
      <right style="hair"/>
      <top>
        <color indexed="63"/>
      </top>
      <bottom style="thin"/>
    </border>
    <border>
      <left>
        <color indexed="63"/>
      </left>
      <right>
        <color indexed="63"/>
      </right>
      <top style="medium"/>
      <bottom style="hair"/>
    </border>
    <border>
      <left>
        <color indexed="63"/>
      </left>
      <right style="hair"/>
      <top>
        <color indexed="63"/>
      </top>
      <bottom style="thin"/>
    </border>
    <border>
      <left>
        <color indexed="63"/>
      </left>
      <right style="thin"/>
      <top style="medium"/>
      <bottom style="hair"/>
    </border>
    <border>
      <left style="medium"/>
      <right style="medium"/>
      <top style="thin"/>
      <bottom style="medium"/>
    </border>
    <border>
      <left>
        <color indexed="63"/>
      </left>
      <right style="thin"/>
      <top style="double"/>
      <bottom style="thin"/>
    </border>
    <border>
      <left>
        <color indexed="63"/>
      </left>
      <right style="thin"/>
      <top style="thin"/>
      <bottom style="double"/>
    </border>
    <border>
      <left>
        <color indexed="63"/>
      </left>
      <right>
        <color indexed="63"/>
      </right>
      <top style="double"/>
      <bottom style="thin"/>
    </border>
    <border>
      <left style="double"/>
      <right>
        <color indexed="63"/>
      </right>
      <top style="double">
        <color indexed="10"/>
      </top>
      <bottom style="double"/>
    </border>
    <border>
      <left>
        <color indexed="63"/>
      </left>
      <right>
        <color indexed="63"/>
      </right>
      <top style="double">
        <color indexed="10"/>
      </top>
      <bottom style="double"/>
    </border>
    <border>
      <left style="double"/>
      <right style="thin"/>
      <top style="double"/>
      <bottom style="thin"/>
    </border>
    <border>
      <left style="thin"/>
      <right style="dotted"/>
      <top style="double"/>
      <bottom style="thin"/>
    </border>
    <border>
      <left style="thin"/>
      <right style="thin"/>
      <top style="double"/>
      <bottom style="thin"/>
    </border>
    <border>
      <left style="thin"/>
      <right style="dotted"/>
      <top style="thin"/>
      <bottom style="double"/>
    </border>
    <border>
      <left>
        <color indexed="63"/>
      </left>
      <right>
        <color indexed="63"/>
      </right>
      <top style="thin"/>
      <bottom style="double"/>
    </border>
    <border>
      <left style="dotted"/>
      <right style="dotted"/>
      <top style="thin"/>
      <bottom style="double"/>
    </border>
    <border>
      <left style="dotted"/>
      <right style="dotted"/>
      <top style="double"/>
      <bottom style="thin"/>
    </border>
    <border>
      <left>
        <color indexed="63"/>
      </left>
      <right style="double"/>
      <top style="thin"/>
      <bottom style="double"/>
    </border>
    <border>
      <left>
        <color indexed="63"/>
      </left>
      <right style="double"/>
      <top style="double"/>
      <bottom style="thin"/>
    </border>
    <border>
      <left style="thin"/>
      <right style="thin"/>
      <top style="thin"/>
      <bottom style="double"/>
    </border>
    <border>
      <left style="hair"/>
      <right style="hair"/>
      <top style="thin"/>
      <bottom>
        <color indexed="63"/>
      </bottom>
    </border>
    <border>
      <left style="medium"/>
      <right>
        <color indexed="63"/>
      </right>
      <top>
        <color indexed="63"/>
      </top>
      <bottom style="medium"/>
    </border>
    <border>
      <left style="thin">
        <color indexed="8"/>
      </left>
      <right style="thin">
        <color indexed="8"/>
      </right>
      <top style="thin">
        <color indexed="8"/>
      </top>
      <bottom style="thin">
        <color indexed="8"/>
      </bottom>
    </border>
    <border>
      <left>
        <color indexed="63"/>
      </left>
      <right style="thin"/>
      <top style="thin"/>
      <bottom style="double">
        <color indexed="10"/>
      </bottom>
    </border>
    <border>
      <left style="thin"/>
      <right style="thin"/>
      <top style="thin"/>
      <bottom style="double">
        <color indexed="10"/>
      </bottom>
    </border>
    <border>
      <left>
        <color indexed="63"/>
      </left>
      <right>
        <color indexed="63"/>
      </right>
      <top style="medium"/>
      <bottom style="thin"/>
    </border>
    <border>
      <left style="thin"/>
      <right style="double">
        <color indexed="10"/>
      </right>
      <top style="double">
        <color indexed="10"/>
      </top>
      <bottom>
        <color indexed="63"/>
      </bottom>
    </border>
    <border>
      <left style="thin"/>
      <right style="double">
        <color indexed="10"/>
      </right>
      <top>
        <color indexed="63"/>
      </top>
      <bottom>
        <color indexed="63"/>
      </bottom>
    </border>
    <border>
      <left style="thin"/>
      <right style="medium"/>
      <top>
        <color indexed="63"/>
      </top>
      <bottom style="medium"/>
    </border>
    <border>
      <left>
        <color indexed="63"/>
      </left>
      <right style="thin"/>
      <top>
        <color indexed="63"/>
      </top>
      <bottom style="thin"/>
    </border>
    <border>
      <left style="medium"/>
      <right>
        <color indexed="63"/>
      </right>
      <top>
        <color indexed="63"/>
      </top>
      <bottom style="thin"/>
    </border>
    <border>
      <left style="medium"/>
      <right style="medium"/>
      <top>
        <color indexed="63"/>
      </top>
      <bottom style="medium"/>
    </border>
    <border>
      <left style="thin"/>
      <right style="dotted"/>
      <top style="thin"/>
      <bottom style="thin"/>
    </border>
    <border>
      <left style="dotted"/>
      <right style="dotted"/>
      <top style="thin"/>
      <bottom style="thin"/>
    </border>
    <border>
      <left style="double">
        <color indexed="10"/>
      </left>
      <right style="thin"/>
      <top style="thin"/>
      <bottom style="double">
        <color indexed="10"/>
      </bottom>
    </border>
    <border>
      <left style="thin"/>
      <right style="dotted"/>
      <top style="thin"/>
      <bottom style="double">
        <color indexed="10"/>
      </bottom>
    </border>
    <border>
      <left>
        <color indexed="63"/>
      </left>
      <right>
        <color indexed="63"/>
      </right>
      <top style="thin"/>
      <bottom style="double">
        <color indexed="10"/>
      </bottom>
    </border>
    <border>
      <left style="dotted"/>
      <right style="dotted"/>
      <top style="thin"/>
      <bottom style="double">
        <color indexed="10"/>
      </bottom>
    </border>
    <border>
      <left style="dotted"/>
      <right style="double">
        <color indexed="10"/>
      </right>
      <top style="thin"/>
      <bottom style="double">
        <color indexed="10"/>
      </bottom>
    </border>
    <border>
      <left style="medium"/>
      <right>
        <color indexed="63"/>
      </right>
      <top style="thin"/>
      <bottom style="thin"/>
    </border>
    <border>
      <left style="double">
        <color indexed="10"/>
      </left>
      <right style="thin"/>
      <top style="thin"/>
      <bottom style="thin"/>
    </border>
    <border>
      <left style="thin"/>
      <right style="double">
        <color indexed="10"/>
      </right>
      <top style="thin"/>
      <bottom style="thin"/>
    </border>
    <border>
      <left style="thin"/>
      <right style="double">
        <color indexed="10"/>
      </right>
      <top style="thin"/>
      <bottom style="double">
        <color indexed="10"/>
      </bottom>
    </border>
    <border>
      <left style="medium"/>
      <right>
        <color indexed="63"/>
      </right>
      <top style="medium"/>
      <bottom style="medium"/>
    </border>
    <border>
      <left style="medium"/>
      <right style="thin"/>
      <top style="thin"/>
      <bottom>
        <color indexed="63"/>
      </bottom>
    </border>
    <border>
      <left style="medium"/>
      <right style="thin"/>
      <top>
        <color indexed="63"/>
      </top>
      <bottom style="medium"/>
    </border>
    <border>
      <left style="thin">
        <color indexed="8"/>
      </left>
      <right style="thin">
        <color indexed="8"/>
      </right>
      <top>
        <color indexed="63"/>
      </top>
      <bottom style="medium">
        <color indexed="8"/>
      </bottom>
    </border>
    <border>
      <left style="medium"/>
      <right style="thin">
        <color indexed="8"/>
      </right>
      <top style="medium"/>
      <bottom>
        <color indexed="63"/>
      </bottom>
    </border>
    <border>
      <left style="thin">
        <color indexed="8"/>
      </left>
      <right style="thin">
        <color indexed="8"/>
      </right>
      <top style="medium"/>
      <bottom>
        <color indexed="63"/>
      </bottom>
    </border>
    <border>
      <left style="thin">
        <color indexed="8"/>
      </left>
      <right style="medium"/>
      <top style="medium"/>
      <bottom>
        <color indexed="63"/>
      </bottom>
    </border>
    <border>
      <left style="thin">
        <color indexed="8"/>
      </left>
      <right style="thin">
        <color indexed="8"/>
      </right>
      <top style="double">
        <color indexed="10"/>
      </top>
      <bottom style="thin">
        <color indexed="8"/>
      </bottom>
    </border>
    <border>
      <left style="double">
        <color indexed="10"/>
      </left>
      <right style="thin">
        <color indexed="8"/>
      </right>
      <top style="thin">
        <color indexed="8"/>
      </top>
      <bottom style="thin">
        <color indexed="8"/>
      </bottom>
    </border>
    <border>
      <left style="thin">
        <color indexed="8"/>
      </left>
      <right style="double">
        <color indexed="10"/>
      </right>
      <top style="thin">
        <color indexed="8"/>
      </top>
      <bottom style="thin">
        <color indexed="8"/>
      </bottom>
    </border>
    <border>
      <left style="double">
        <color indexed="10"/>
      </left>
      <right style="thin">
        <color indexed="8"/>
      </right>
      <top style="thin">
        <color indexed="8"/>
      </top>
      <bottom style="double">
        <color indexed="10"/>
      </bottom>
    </border>
    <border>
      <left style="thin">
        <color indexed="8"/>
      </left>
      <right style="thin">
        <color indexed="8"/>
      </right>
      <top style="thin">
        <color indexed="8"/>
      </top>
      <bottom style="double">
        <color indexed="10"/>
      </bottom>
    </border>
    <border>
      <left style="thin">
        <color indexed="8"/>
      </left>
      <right style="double">
        <color indexed="10"/>
      </right>
      <top style="thin">
        <color indexed="8"/>
      </top>
      <bottom style="double">
        <color indexed="10"/>
      </bottom>
    </border>
    <border>
      <left style="medium"/>
      <right style="hair"/>
      <top style="thin"/>
      <bottom style="medium"/>
    </border>
    <border>
      <left style="hair"/>
      <right style="hair"/>
      <top style="thin"/>
      <bottom style="medium"/>
    </border>
    <border>
      <left style="double"/>
      <right style="thin"/>
      <top style="thin"/>
      <bottom>
        <color indexed="63"/>
      </bottom>
    </border>
    <border>
      <left style="double"/>
      <right style="thin"/>
      <top style="thin"/>
      <bottom style="double">
        <color indexed="10"/>
      </bottom>
    </border>
    <border>
      <left style="dotted"/>
      <right style="double"/>
      <top style="thin"/>
      <bottom style="double">
        <color indexed="10"/>
      </bottom>
    </border>
    <border>
      <left>
        <color indexed="63"/>
      </left>
      <right style="double"/>
      <top style="thin"/>
      <bottom style="thin"/>
    </border>
    <border>
      <left style="double"/>
      <right style="double"/>
      <top style="double"/>
      <bottom style="double"/>
    </border>
    <border>
      <left style="hair"/>
      <right>
        <color indexed="63"/>
      </right>
      <top style="hair"/>
      <bottom style="thin"/>
    </border>
    <border>
      <left style="hair"/>
      <right>
        <color indexed="63"/>
      </right>
      <top>
        <color indexed="63"/>
      </top>
      <bottom style="hair"/>
    </border>
    <border>
      <left>
        <color indexed="63"/>
      </left>
      <right style="double">
        <color indexed="10"/>
      </right>
      <top style="double">
        <color indexed="10"/>
      </top>
      <bottom style="thin"/>
    </border>
    <border>
      <left>
        <color indexed="63"/>
      </left>
      <right style="double">
        <color indexed="10"/>
      </right>
      <top style="thin"/>
      <bottom style="thin"/>
    </border>
    <border>
      <left style="thin"/>
      <right>
        <color indexed="63"/>
      </right>
      <top style="double">
        <color indexed="10"/>
      </top>
      <bottom style="thin"/>
    </border>
    <border>
      <left style="thin"/>
      <right style="double"/>
      <top style="double">
        <color indexed="10"/>
      </top>
      <bottom style="thin"/>
    </border>
    <border>
      <left style="thin"/>
      <right style="thin"/>
      <top style="double">
        <color indexed="10"/>
      </top>
      <bottom style="thin"/>
    </border>
    <border>
      <left>
        <color indexed="63"/>
      </left>
      <right style="double"/>
      <top style="double">
        <color indexed="10"/>
      </top>
      <bottom style="thin"/>
    </border>
    <border>
      <left style="thin"/>
      <right>
        <color indexed="63"/>
      </right>
      <top>
        <color indexed="63"/>
      </top>
      <bottom style="double"/>
    </border>
    <border>
      <left style="thin"/>
      <right style="double"/>
      <top>
        <color indexed="63"/>
      </top>
      <bottom style="double"/>
    </border>
    <border>
      <left>
        <color indexed="63"/>
      </left>
      <right style="double">
        <color indexed="10"/>
      </right>
      <top style="thin"/>
      <bottom style="double">
        <color indexed="10"/>
      </bottom>
    </border>
    <border>
      <left style="thin"/>
      <right>
        <color indexed="63"/>
      </right>
      <top style="thin"/>
      <bottom style="thin"/>
    </border>
    <border>
      <left style="thick"/>
      <right>
        <color indexed="63"/>
      </right>
      <top style="thick"/>
      <bottom style="thick"/>
    </border>
    <border>
      <left style="thin"/>
      <right>
        <color indexed="63"/>
      </right>
      <top style="thin"/>
      <bottom style="double">
        <color indexed="10"/>
      </bottom>
    </border>
    <border>
      <left style="thin"/>
      <right style="double">
        <color indexed="10"/>
      </right>
      <top style="double">
        <color indexed="10"/>
      </top>
      <bottom style="thin"/>
    </border>
    <border>
      <left>
        <color indexed="63"/>
      </left>
      <right style="medium"/>
      <top>
        <color indexed="63"/>
      </top>
      <bottom>
        <color indexed="63"/>
      </bottom>
    </border>
    <border>
      <left style="double">
        <color indexed="10"/>
      </left>
      <right style="thin"/>
      <top style="double">
        <color indexed="10"/>
      </top>
      <bottom style="thin"/>
    </border>
    <border>
      <left>
        <color indexed="63"/>
      </left>
      <right style="thin"/>
      <top style="thin">
        <color indexed="8"/>
      </top>
      <bottom style="thin">
        <color indexed="8"/>
      </bottom>
    </border>
    <border>
      <left style="thin"/>
      <right style="dotted"/>
      <top style="thin">
        <color indexed="8"/>
      </top>
      <bottom style="thin">
        <color indexed="8"/>
      </bottom>
    </border>
    <border>
      <left style="thin"/>
      <right style="thin"/>
      <top style="thin">
        <color indexed="8"/>
      </top>
      <bottom style="thin">
        <color indexed="8"/>
      </bottom>
    </border>
    <border>
      <left>
        <color indexed="63"/>
      </left>
      <right>
        <color indexed="63"/>
      </right>
      <top style="thin">
        <color indexed="8"/>
      </top>
      <bottom style="thin">
        <color indexed="8"/>
      </bottom>
    </border>
    <border>
      <left style="dotted"/>
      <right style="dotted"/>
      <top style="thin">
        <color indexed="8"/>
      </top>
      <bottom style="thin">
        <color indexed="8"/>
      </bottom>
    </border>
    <border>
      <left>
        <color indexed="63"/>
      </left>
      <right style="double">
        <color indexed="10"/>
      </right>
      <top style="thin">
        <color indexed="8"/>
      </top>
      <bottom style="thin">
        <color indexed="8"/>
      </bottom>
    </border>
    <border>
      <left style="double">
        <color indexed="10"/>
      </left>
      <right style="thin"/>
      <top style="thin">
        <color indexed="8"/>
      </top>
      <bottom style="thin">
        <color indexed="8"/>
      </bottom>
    </border>
    <border>
      <left style="thin"/>
      <right style="dotted"/>
      <top style="double">
        <color indexed="10"/>
      </top>
      <bottom style="thin"/>
    </border>
    <border>
      <left style="dotted"/>
      <right style="thin"/>
      <top style="thin"/>
      <bottom style="thin"/>
    </border>
    <border>
      <left style="double">
        <color indexed="10"/>
      </left>
      <right>
        <color indexed="63"/>
      </right>
      <top>
        <color indexed="63"/>
      </top>
      <bottom style="double">
        <color indexed="10"/>
      </bottom>
    </border>
    <border>
      <left>
        <color indexed="63"/>
      </left>
      <right style="thin"/>
      <top>
        <color indexed="63"/>
      </top>
      <bottom style="double">
        <color indexed="10"/>
      </bottom>
    </border>
    <border>
      <left style="thin"/>
      <right style="double">
        <color indexed="10"/>
      </right>
      <top>
        <color indexed="63"/>
      </top>
      <bottom style="double">
        <color indexed="10"/>
      </bottom>
    </border>
    <border>
      <left style="double">
        <color indexed="10"/>
      </left>
      <right style="thin">
        <color indexed="8"/>
      </right>
      <top style="double">
        <color indexed="10"/>
      </top>
      <bottom style="thin">
        <color indexed="8"/>
      </bottom>
    </border>
    <border>
      <left style="thin">
        <color indexed="8"/>
      </left>
      <right style="double">
        <color indexed="10"/>
      </right>
      <top style="double">
        <color indexed="10"/>
      </top>
      <bottom style="thin">
        <color indexed="8"/>
      </bottom>
    </border>
    <border>
      <left>
        <color indexed="63"/>
      </left>
      <right>
        <color indexed="63"/>
      </right>
      <top style="medium"/>
      <bottom style="medium"/>
    </border>
    <border>
      <left style="dashed"/>
      <right style="dashed"/>
      <top style="medium"/>
      <bottom style="medium"/>
    </border>
    <border>
      <left>
        <color indexed="63"/>
      </left>
      <right style="medium"/>
      <top style="medium"/>
      <bottom style="medium"/>
    </border>
    <border>
      <left style="thin"/>
      <right style="double"/>
      <top style="double"/>
      <bottom>
        <color indexed="63"/>
      </bottom>
    </border>
    <border>
      <left>
        <color indexed="63"/>
      </left>
      <right style="thin"/>
      <top>
        <color indexed="63"/>
      </top>
      <bottom>
        <color indexed="63"/>
      </bottom>
    </border>
    <border>
      <left style="thin"/>
      <right>
        <color indexed="63"/>
      </right>
      <top>
        <color indexed="63"/>
      </top>
      <bottom style="double">
        <color indexed="10"/>
      </bottom>
    </border>
    <border>
      <left>
        <color indexed="63"/>
      </left>
      <right>
        <color indexed="63"/>
      </right>
      <top>
        <color indexed="63"/>
      </top>
      <bottom style="double">
        <color indexed="10"/>
      </bottom>
    </border>
    <border>
      <left style="thin"/>
      <right style="double">
        <color rgb="FFFF0000"/>
      </right>
      <top style="thin"/>
      <bottom style="thin"/>
    </border>
    <border>
      <left style="thin"/>
      <right style="thin"/>
      <top style="double">
        <color rgb="FFFF0000"/>
      </top>
      <bottom style="thin"/>
    </border>
    <border>
      <left style="thin"/>
      <right>
        <color indexed="63"/>
      </right>
      <top style="thin"/>
      <bottom>
        <color indexed="63"/>
      </bottom>
    </border>
    <border>
      <left style="dashed"/>
      <right>
        <color indexed="63"/>
      </right>
      <top style="thin"/>
      <bottom>
        <color indexed="63"/>
      </bottom>
    </border>
    <border>
      <left style="thin"/>
      <right>
        <color indexed="63"/>
      </right>
      <top style="double">
        <color indexed="10"/>
      </top>
      <bottom>
        <color indexed="63"/>
      </bottom>
    </border>
    <border>
      <left style="thin"/>
      <right style="medium"/>
      <top>
        <color indexed="63"/>
      </top>
      <bottom>
        <color indexed="63"/>
      </bottom>
    </border>
    <border>
      <left style="thin"/>
      <right style="medium"/>
      <top style="thin"/>
      <bottom style="medium"/>
    </border>
    <border>
      <left>
        <color indexed="63"/>
      </left>
      <right style="medium"/>
      <top style="medium"/>
      <bottom>
        <color indexed="63"/>
      </bottom>
    </border>
    <border>
      <left style="thin"/>
      <right>
        <color indexed="63"/>
      </right>
      <top>
        <color indexed="63"/>
      </top>
      <bottom style="medium"/>
    </border>
    <border>
      <left style="double">
        <color rgb="FFFF0000"/>
      </left>
      <right style="double">
        <color rgb="FFFF0000"/>
      </right>
      <top style="double">
        <color rgb="FFFF0000"/>
      </top>
      <bottom style="double">
        <color rgb="FFFF0000"/>
      </bottom>
    </border>
    <border>
      <left>
        <color indexed="63"/>
      </left>
      <right style="double">
        <color indexed="10"/>
      </right>
      <top style="medium">
        <color theme="1"/>
      </top>
      <bottom style="thin">
        <color theme="1"/>
      </bottom>
    </border>
    <border>
      <left>
        <color indexed="63"/>
      </left>
      <right style="double">
        <color indexed="10"/>
      </right>
      <top style="thin">
        <color theme="1"/>
      </top>
      <bottom style="thin">
        <color theme="1"/>
      </bottom>
    </border>
    <border>
      <left>
        <color indexed="63"/>
      </left>
      <right style="double">
        <color indexed="10"/>
      </right>
      <top style="thin">
        <color theme="1"/>
      </top>
      <bottom style="medium">
        <color theme="1"/>
      </bottom>
    </border>
    <border>
      <left style="medium"/>
      <right style="medium"/>
      <top style="medium"/>
      <bottom style="thin">
        <color theme="1"/>
      </bottom>
    </border>
    <border>
      <left style="medium"/>
      <right style="medium"/>
      <top style="thin">
        <color theme="1"/>
      </top>
      <bottom style="thin">
        <color theme="1"/>
      </bottom>
    </border>
    <border>
      <left style="medium"/>
      <right style="medium"/>
      <top style="thin">
        <color theme="1"/>
      </top>
      <bottom style="medium"/>
    </border>
    <border>
      <left style="thin"/>
      <right style="double">
        <color rgb="FFFF0000"/>
      </right>
      <top style="double">
        <color rgb="FFFF0000"/>
      </top>
      <bottom style="thin"/>
    </border>
    <border>
      <left style="thin"/>
      <right style="thin"/>
      <top style="thin"/>
      <bottom style="double">
        <color rgb="FFFF0000"/>
      </bottom>
    </border>
    <border>
      <left style="thin"/>
      <right style="double">
        <color rgb="FFFF0000"/>
      </right>
      <top style="thin"/>
      <bottom style="double">
        <color rgb="FFFF0000"/>
      </bottom>
    </border>
    <border>
      <left style="thin"/>
      <right style="double">
        <color rgb="FFFF0000"/>
      </right>
      <top style="thin"/>
      <bottom>
        <color indexed="63"/>
      </bottom>
    </border>
    <border>
      <left style="thin"/>
      <right>
        <color indexed="63"/>
      </right>
      <top style="medium"/>
      <bottom style="medium"/>
    </border>
    <border>
      <left style="medium"/>
      <right style="hair"/>
      <top style="hair"/>
      <bottom style="medium"/>
    </border>
    <border>
      <left>
        <color indexed="63"/>
      </left>
      <right>
        <color indexed="63"/>
      </right>
      <top style="hair"/>
      <bottom style="medium"/>
    </border>
    <border>
      <left>
        <color indexed="63"/>
      </left>
      <right style="medium"/>
      <top style="hair"/>
      <bottom style="medium"/>
    </border>
    <border>
      <left style="medium"/>
      <right style="double">
        <color indexed="10"/>
      </right>
      <top style="thin"/>
      <bottom style="medium"/>
    </border>
    <border>
      <left style="thin"/>
      <right>
        <color indexed="63"/>
      </right>
      <top style="double">
        <color indexed="10"/>
      </top>
      <bottom style="double">
        <color indexed="10"/>
      </bottom>
    </border>
    <border>
      <left>
        <color indexed="63"/>
      </left>
      <right>
        <color indexed="63"/>
      </right>
      <top style="double">
        <color indexed="10"/>
      </top>
      <bottom style="double">
        <color indexed="10"/>
      </bottom>
    </border>
    <border>
      <left style="thin"/>
      <right style="medium"/>
      <top style="double">
        <color indexed="10"/>
      </top>
      <bottom style="double">
        <color indexed="10"/>
      </bottom>
    </border>
    <border>
      <left>
        <color indexed="63"/>
      </left>
      <right style="double">
        <color indexed="10"/>
      </right>
      <top>
        <color indexed="63"/>
      </top>
      <bottom>
        <color indexed="63"/>
      </bottom>
    </border>
    <border>
      <left style="thin"/>
      <right style="thin"/>
      <top style="double">
        <color indexed="10"/>
      </top>
      <bottom>
        <color indexed="63"/>
      </bottom>
    </border>
    <border>
      <left style="double">
        <color indexed="10"/>
      </left>
      <right>
        <color indexed="63"/>
      </right>
      <top>
        <color indexed="63"/>
      </top>
      <bottom>
        <color indexed="63"/>
      </bottom>
    </border>
    <border>
      <left style="medium"/>
      <right style="hair"/>
      <top style="medium"/>
      <bottom style="thin"/>
    </border>
    <border>
      <left style="hair"/>
      <right style="medium"/>
      <top style="medium"/>
      <bottom style="thin"/>
    </border>
    <border diagonalDown="1">
      <left style="hair"/>
      <right style="hair"/>
      <top style="thin"/>
      <bottom style="medium"/>
      <diagonal style="thin"/>
    </border>
    <border diagonalDown="1">
      <left style="hair"/>
      <right style="medium"/>
      <top style="thin"/>
      <bottom style="medium"/>
      <diagonal style="thin"/>
    </border>
    <border>
      <left>
        <color indexed="63"/>
      </left>
      <right style="double"/>
      <top style="medium"/>
      <bottom style="medium"/>
    </border>
    <border>
      <left style="double">
        <color rgb="FFFF0000"/>
      </left>
      <right style="thin"/>
      <top style="thin"/>
      <bottom style="thin"/>
    </border>
    <border>
      <left style="double">
        <color rgb="FFFF0000"/>
      </left>
      <right style="thin"/>
      <top style="thin"/>
      <bottom style="double">
        <color rgb="FFFF0000"/>
      </bottom>
    </border>
    <border>
      <left style="double">
        <color rgb="FFFF0000"/>
      </left>
      <right style="thin"/>
      <top style="double">
        <color rgb="FFFF0000"/>
      </top>
      <bottom style="thin"/>
    </border>
    <border>
      <left style="double">
        <color rgb="FFFF0000"/>
      </left>
      <right style="thin"/>
      <top style="thin"/>
      <bottom>
        <color indexed="63"/>
      </bottom>
    </border>
    <border>
      <left>
        <color indexed="63"/>
      </left>
      <right>
        <color indexed="63"/>
      </right>
      <top style="hair"/>
      <bottom>
        <color indexed="63"/>
      </bottom>
    </border>
    <border>
      <left style="hair"/>
      <right style="hair"/>
      <top style="hair"/>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ashed"/>
      <right style="thin"/>
      <top style="thin"/>
      <bottom>
        <color indexed="63"/>
      </bottom>
    </border>
    <border>
      <left style="dashed"/>
      <right style="thin"/>
      <top>
        <color indexed="63"/>
      </top>
      <bottom style="medium"/>
    </border>
    <border>
      <left>
        <color indexed="63"/>
      </left>
      <right style="thin"/>
      <top style="medium"/>
      <bottom style="medium"/>
    </border>
    <border>
      <left style="medium"/>
      <right>
        <color indexed="63"/>
      </right>
      <top style="double"/>
      <bottom style="thin"/>
    </border>
    <border>
      <left style="hair"/>
      <right>
        <color indexed="63"/>
      </right>
      <top style="double"/>
      <bottom style="thin"/>
    </border>
    <border>
      <left>
        <color indexed="63"/>
      </left>
      <right style="hair"/>
      <top style="double"/>
      <bottom style="thin"/>
    </border>
    <border>
      <left>
        <color indexed="63"/>
      </left>
      <right style="medium"/>
      <top style="double"/>
      <bottom style="thin"/>
    </border>
    <border>
      <left>
        <color indexed="63"/>
      </left>
      <right style="hair"/>
      <top style="hair"/>
      <bottom style="thin"/>
    </border>
    <border>
      <left style="hair"/>
      <right>
        <color indexed="63"/>
      </right>
      <top style="thin"/>
      <bottom>
        <color indexed="63"/>
      </bottom>
    </border>
    <border>
      <left>
        <color indexed="63"/>
      </left>
      <right style="hair"/>
      <top style="thin"/>
      <bottom>
        <color indexed="63"/>
      </bottom>
    </border>
    <border>
      <left>
        <color indexed="63"/>
      </left>
      <right style="medium"/>
      <top style="medium"/>
      <bottom style="thin"/>
    </border>
    <border>
      <left style="medium"/>
      <right style="medium"/>
      <top>
        <color indexed="63"/>
      </top>
      <bottom style="hair"/>
    </border>
    <border>
      <left style="hair"/>
      <right>
        <color indexed="63"/>
      </right>
      <top style="hair"/>
      <bottom style="hair"/>
    </border>
    <border>
      <left style="medium"/>
      <right style="medium"/>
      <top>
        <color indexed="63"/>
      </top>
      <bottom style="double"/>
    </border>
    <border>
      <left style="hair"/>
      <right>
        <color indexed="63"/>
      </right>
      <top style="hair"/>
      <bottom style="double"/>
    </border>
    <border>
      <left>
        <color indexed="63"/>
      </left>
      <right>
        <color indexed="63"/>
      </right>
      <top style="hair"/>
      <bottom style="double"/>
    </border>
    <border>
      <left>
        <color indexed="63"/>
      </left>
      <right style="medium"/>
      <top style="hair"/>
      <bottom style="double"/>
    </border>
    <border>
      <left style="medium"/>
      <right>
        <color indexed="63"/>
      </right>
      <top style="hair"/>
      <bottom style="double"/>
    </border>
    <border>
      <left>
        <color indexed="63"/>
      </left>
      <right style="hair"/>
      <top style="hair"/>
      <bottom style="double"/>
    </border>
    <border>
      <left style="hair"/>
      <right>
        <color indexed="63"/>
      </right>
      <top style="hair"/>
      <bottom style="medium"/>
    </border>
    <border>
      <left>
        <color indexed="63"/>
      </left>
      <right style="hair"/>
      <top style="hair"/>
      <bottom style="medium"/>
    </border>
    <border>
      <left>
        <color indexed="63"/>
      </left>
      <right style="hair"/>
      <top style="hair"/>
      <bottom style="hair"/>
    </border>
    <border>
      <left>
        <color indexed="63"/>
      </left>
      <right style="double">
        <color indexed="10"/>
      </right>
      <top>
        <color indexed="63"/>
      </top>
      <bottom style="double">
        <color indexed="10"/>
      </bottom>
    </border>
    <border>
      <left style="hair"/>
      <right>
        <color indexed="63"/>
      </right>
      <top>
        <color indexed="63"/>
      </top>
      <bottom>
        <color indexed="63"/>
      </bottom>
    </border>
    <border>
      <left style="double">
        <color indexed="10"/>
      </left>
      <right>
        <color indexed="63"/>
      </right>
      <top style="thin"/>
      <bottom style="thin"/>
    </border>
    <border>
      <left style="double">
        <color indexed="10"/>
      </left>
      <right>
        <color indexed="63"/>
      </right>
      <top style="double">
        <color indexed="10"/>
      </top>
      <bottom style="thin"/>
    </border>
    <border>
      <left>
        <color indexed="63"/>
      </left>
      <right>
        <color indexed="63"/>
      </right>
      <top style="double">
        <color indexed="10"/>
      </top>
      <bottom style="thin"/>
    </border>
    <border>
      <left>
        <color indexed="63"/>
      </left>
      <right style="hair"/>
      <top>
        <color indexed="63"/>
      </top>
      <bottom>
        <color indexed="63"/>
      </bottom>
    </border>
    <border>
      <left style="hair"/>
      <right>
        <color indexed="63"/>
      </right>
      <top style="medium"/>
      <bottom style="thin"/>
    </border>
    <border>
      <left>
        <color indexed="63"/>
      </left>
      <right style="hair"/>
      <top style="medium"/>
      <bottom style="thin"/>
    </border>
    <border>
      <left style="thin"/>
      <right>
        <color indexed="63"/>
      </right>
      <top style="double"/>
      <bottom style="thin"/>
    </border>
    <border>
      <left style="thin"/>
      <right style="thin"/>
      <top style="double"/>
      <bottom>
        <color indexed="63"/>
      </bottom>
    </border>
    <border>
      <left style="thin"/>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style="double"/>
      <right style="thin"/>
      <top style="double"/>
      <bottom>
        <color indexed="63"/>
      </bottom>
    </border>
    <border>
      <left style="double"/>
      <right style="thin"/>
      <top>
        <color indexed="63"/>
      </top>
      <bottom style="double"/>
    </border>
    <border>
      <left>
        <color indexed="63"/>
      </left>
      <right style="thin"/>
      <top style="thin"/>
      <bottom style="medium"/>
    </border>
    <border>
      <left style="double">
        <color indexed="10"/>
      </left>
      <right>
        <color indexed="63"/>
      </right>
      <top style="double">
        <color indexed="10"/>
      </top>
      <bottom>
        <color indexed="63"/>
      </bottom>
    </border>
    <border>
      <left>
        <color indexed="63"/>
      </left>
      <right style="thin"/>
      <top style="double">
        <color indexed="10"/>
      </top>
      <bottom>
        <color indexed="63"/>
      </bottom>
    </border>
    <border>
      <left>
        <color indexed="63"/>
      </left>
      <right style="thin"/>
      <top style="double">
        <color indexed="10"/>
      </top>
      <bottom style="double">
        <color indexed="10"/>
      </bottom>
    </border>
    <border>
      <left>
        <color indexed="63"/>
      </left>
      <right style="medium"/>
      <top style="thin"/>
      <bottom style="medium"/>
    </border>
    <border>
      <left style="thin"/>
      <right>
        <color indexed="63"/>
      </right>
      <top>
        <color indexed="63"/>
      </top>
      <bottom style="thin"/>
    </border>
    <border>
      <left>
        <color indexed="63"/>
      </left>
      <right style="hair"/>
      <top style="medium"/>
      <bottom>
        <color indexed="63"/>
      </bottom>
    </border>
    <border>
      <left>
        <color indexed="63"/>
      </left>
      <right style="thin"/>
      <top style="medium"/>
      <bottom>
        <color indexed="63"/>
      </bottom>
    </border>
    <border>
      <left style="double">
        <color rgb="FFFF0000"/>
      </left>
      <right style="double">
        <color rgb="FFFF0000"/>
      </right>
      <top style="double">
        <color rgb="FFFF0000"/>
      </top>
      <bottom>
        <color indexed="63"/>
      </bottom>
    </border>
    <border>
      <left style="double">
        <color rgb="FFFF0000"/>
      </left>
      <right style="double">
        <color rgb="FFFF0000"/>
      </right>
      <top>
        <color indexed="63"/>
      </top>
      <bottom style="double">
        <color rgb="FFFF0000"/>
      </bottom>
    </border>
    <border>
      <left>
        <color indexed="63"/>
      </left>
      <right>
        <color indexed="63"/>
      </right>
      <top style="double">
        <color indexed="10"/>
      </top>
      <bottom>
        <color indexed="63"/>
      </bottom>
    </border>
    <border>
      <left style="double">
        <color indexed="10"/>
      </left>
      <right>
        <color indexed="63"/>
      </right>
      <top style="double">
        <color indexed="10"/>
      </top>
      <bottom style="double">
        <color indexed="10"/>
      </bottom>
    </border>
    <border>
      <left>
        <color indexed="63"/>
      </left>
      <right style="double">
        <color indexed="10"/>
      </right>
      <top style="double">
        <color indexed="10"/>
      </top>
      <bottom style="double">
        <color indexed="10"/>
      </bottom>
    </border>
    <border>
      <left>
        <color indexed="63"/>
      </left>
      <right style="thin"/>
      <top>
        <color indexed="63"/>
      </top>
      <bottom style="medium"/>
    </border>
    <border>
      <left style="double"/>
      <right>
        <color indexed="63"/>
      </right>
      <top style="double">
        <color indexed="10"/>
      </top>
      <bottom style="thin"/>
    </border>
    <border>
      <left>
        <color indexed="63"/>
      </left>
      <right style="thin"/>
      <top style="double">
        <color indexed="10"/>
      </top>
      <bottom style="thin"/>
    </border>
    <border>
      <left style="double"/>
      <right>
        <color indexed="63"/>
      </right>
      <top style="double"/>
      <bottom>
        <color indexed="63"/>
      </bottom>
    </border>
    <border>
      <left>
        <color indexed="63"/>
      </left>
      <right style="thin"/>
      <top style="double"/>
      <bottom>
        <color indexed="63"/>
      </bottom>
    </border>
    <border>
      <left style="double"/>
      <right>
        <color indexed="63"/>
      </right>
      <top>
        <color indexed="63"/>
      </top>
      <bottom style="double"/>
    </border>
    <border>
      <left>
        <color indexed="63"/>
      </left>
      <right style="thin"/>
      <top>
        <color indexed="63"/>
      </top>
      <bottom style="double"/>
    </border>
    <border>
      <left style="double">
        <color indexed="10"/>
      </left>
      <right>
        <color indexed="63"/>
      </right>
      <top style="thin"/>
      <bottom style="double">
        <color indexed="10"/>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thin">
        <color indexed="8"/>
      </right>
      <top>
        <color indexed="63"/>
      </top>
      <bottom style="medium">
        <color indexed="8"/>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protection/>
    </xf>
    <xf numFmtId="0" fontId="0" fillId="0" borderId="0">
      <alignment vertical="center"/>
      <protection/>
    </xf>
    <xf numFmtId="0" fontId="26" fillId="0" borderId="0" applyNumberFormat="0" applyFill="0" applyBorder="0" applyAlignment="0" applyProtection="0"/>
    <xf numFmtId="0" fontId="60" fillId="32" borderId="0" applyNumberFormat="0" applyBorder="0" applyAlignment="0" applyProtection="0"/>
  </cellStyleXfs>
  <cellXfs count="1071">
    <xf numFmtId="0" fontId="0" fillId="0" borderId="0" xfId="0" applyAlignment="1">
      <alignment vertical="center"/>
    </xf>
    <xf numFmtId="0" fontId="0" fillId="0" borderId="0" xfId="0" applyAlignment="1">
      <alignment horizontal="center" vertical="center"/>
    </xf>
    <xf numFmtId="0" fontId="2" fillId="0" borderId="0" xfId="0" applyFont="1" applyAlignment="1">
      <alignment vertical="center"/>
    </xf>
    <xf numFmtId="0" fontId="0" fillId="0" borderId="0" xfId="0" applyBorder="1" applyAlignment="1">
      <alignment vertical="center"/>
    </xf>
    <xf numFmtId="0" fontId="0" fillId="0" borderId="10" xfId="0" applyBorder="1" applyAlignment="1">
      <alignment horizontal="center" vertical="center"/>
    </xf>
    <xf numFmtId="0" fontId="0" fillId="0" borderId="0" xfId="0" applyAlignment="1">
      <alignment horizontal="left" vertical="center"/>
    </xf>
    <xf numFmtId="0" fontId="0" fillId="0" borderId="0" xfId="0" applyBorder="1" applyAlignment="1">
      <alignment vertical="center"/>
    </xf>
    <xf numFmtId="0" fontId="0" fillId="0" borderId="11" xfId="0" applyBorder="1" applyAlignment="1">
      <alignment vertical="center"/>
    </xf>
    <xf numFmtId="0" fontId="0" fillId="0" borderId="0" xfId="0" applyAlignment="1">
      <alignment vertical="center"/>
    </xf>
    <xf numFmtId="0" fontId="0" fillId="0" borderId="0" xfId="0" applyAlignment="1">
      <alignment horizontal="right" vertical="center"/>
    </xf>
    <xf numFmtId="0" fontId="0" fillId="0" borderId="0" xfId="0" applyBorder="1" applyAlignment="1">
      <alignment horizontal="left" vertical="center"/>
    </xf>
    <xf numFmtId="0" fontId="0" fillId="0" borderId="12" xfId="0" applyBorder="1" applyAlignment="1">
      <alignment vertical="center"/>
    </xf>
    <xf numFmtId="0" fontId="2" fillId="0" borderId="0" xfId="62" applyFont="1" applyFill="1" applyBorder="1" applyAlignment="1">
      <alignment horizontal="center" vertical="center"/>
      <protection/>
    </xf>
    <xf numFmtId="0" fontId="0" fillId="0" borderId="13" xfId="0" applyBorder="1" applyAlignment="1">
      <alignment vertical="center"/>
    </xf>
    <xf numFmtId="0" fontId="0" fillId="0" borderId="0" xfId="61">
      <alignment/>
      <protection/>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2" xfId="0" applyBorder="1" applyAlignment="1">
      <alignment vertical="center" wrapText="1"/>
    </xf>
    <xf numFmtId="0" fontId="0" fillId="0" borderId="11" xfId="0" applyBorder="1" applyAlignment="1">
      <alignment vertical="center"/>
    </xf>
    <xf numFmtId="0" fontId="3" fillId="0" borderId="0" xfId="0" applyFont="1" applyAlignment="1">
      <alignment horizontal="center" vertical="center"/>
    </xf>
    <xf numFmtId="0" fontId="0" fillId="0" borderId="0" xfId="61" applyAlignment="1">
      <alignment vertical="center"/>
      <protection/>
    </xf>
    <xf numFmtId="0" fontId="0" fillId="0" borderId="0" xfId="0" applyBorder="1" applyAlignment="1">
      <alignment vertical="center" wrapText="1"/>
    </xf>
    <xf numFmtId="0" fontId="0" fillId="0" borderId="18" xfId="0" applyBorder="1" applyAlignment="1">
      <alignment horizontal="center" vertical="center" wrapText="1"/>
    </xf>
    <xf numFmtId="0" fontId="0" fillId="0" borderId="12"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11" xfId="0" applyBorder="1" applyAlignment="1">
      <alignment vertical="center" wrapText="1"/>
    </xf>
    <xf numFmtId="0" fontId="0" fillId="0" borderId="0" xfId="0" applyFont="1" applyAlignment="1">
      <alignment vertical="center"/>
    </xf>
    <xf numFmtId="0" fontId="0" fillId="0" borderId="22" xfId="0" applyFont="1" applyBorder="1" applyAlignment="1">
      <alignment vertical="center" wrapText="1"/>
    </xf>
    <xf numFmtId="0" fontId="0" fillId="0" borderId="0" xfId="0" applyFont="1" applyBorder="1" applyAlignment="1">
      <alignment vertical="center" wrapText="1"/>
    </xf>
    <xf numFmtId="0" fontId="0" fillId="0" borderId="0" xfId="61" applyFont="1" applyAlignment="1">
      <alignment vertical="center"/>
      <protection/>
    </xf>
    <xf numFmtId="186" fontId="0" fillId="0" borderId="0" xfId="0" applyNumberFormat="1" applyAlignment="1">
      <alignment horizontal="center" vertical="center"/>
    </xf>
    <xf numFmtId="176" fontId="4" fillId="0" borderId="23" xfId="61" applyNumberFormat="1" applyFont="1" applyFill="1" applyBorder="1" applyAlignment="1">
      <alignment horizontal="center" vertical="center"/>
      <protection/>
    </xf>
    <xf numFmtId="176" fontId="4" fillId="0" borderId="24" xfId="61" applyNumberFormat="1" applyFont="1" applyFill="1" applyBorder="1" applyAlignment="1">
      <alignment horizontal="center" vertical="center"/>
      <protection/>
    </xf>
    <xf numFmtId="176" fontId="4" fillId="0" borderId="25" xfId="61" applyNumberFormat="1" applyFont="1" applyFill="1" applyBorder="1" applyAlignment="1">
      <alignment horizontal="center" vertical="center"/>
      <protection/>
    </xf>
    <xf numFmtId="176" fontId="4" fillId="0" borderId="26" xfId="61" applyNumberFormat="1" applyFont="1" applyFill="1" applyBorder="1" applyAlignment="1">
      <alignment vertical="center" shrinkToFit="1"/>
      <protection/>
    </xf>
    <xf numFmtId="0" fontId="8" fillId="0" borderId="0" xfId="0" applyFont="1" applyAlignment="1">
      <alignment horizontal="lef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0" xfId="0" applyFont="1" applyBorder="1" applyAlignment="1">
      <alignment vertical="center" shrinkToFit="1"/>
    </xf>
    <xf numFmtId="0" fontId="0" fillId="0" borderId="0" xfId="0" applyFont="1" applyBorder="1" applyAlignment="1">
      <alignment horizontal="center" vertical="center" shrinkToFi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33" borderId="18" xfId="0" applyFill="1" applyBorder="1" applyAlignment="1">
      <alignment horizontal="center" vertical="center" wrapText="1"/>
    </xf>
    <xf numFmtId="0" fontId="0" fillId="33" borderId="32" xfId="0" applyFill="1" applyBorder="1" applyAlignment="1">
      <alignment vertical="center" wrapText="1"/>
    </xf>
    <xf numFmtId="0" fontId="0" fillId="0" borderId="33" xfId="0" applyBorder="1" applyAlignment="1">
      <alignment horizontal="center" vertical="center" wrapText="1"/>
    </xf>
    <xf numFmtId="0" fontId="0" fillId="0" borderId="20" xfId="0" applyBorder="1" applyAlignment="1">
      <alignment horizontal="left" vertical="center" wrapText="1"/>
    </xf>
    <xf numFmtId="0" fontId="0" fillId="0" borderId="34" xfId="0" applyBorder="1" applyAlignment="1">
      <alignment vertical="center"/>
    </xf>
    <xf numFmtId="0" fontId="0" fillId="0" borderId="35" xfId="0" applyBorder="1" applyAlignment="1">
      <alignment vertical="center"/>
    </xf>
    <xf numFmtId="0" fontId="0" fillId="0" borderId="34" xfId="0" applyBorder="1" applyAlignment="1">
      <alignment vertical="center"/>
    </xf>
    <xf numFmtId="0" fontId="0" fillId="0" borderId="36" xfId="0" applyBorder="1" applyAlignment="1">
      <alignment vertical="center"/>
    </xf>
    <xf numFmtId="0" fontId="0" fillId="0" borderId="35" xfId="0" applyBorder="1" applyAlignment="1">
      <alignment horizontal="left" vertical="center" wrapText="1"/>
    </xf>
    <xf numFmtId="0" fontId="0" fillId="0" borderId="37" xfId="0" applyBorder="1" applyAlignment="1">
      <alignment horizontal="left" vertical="center"/>
    </xf>
    <xf numFmtId="0" fontId="0" fillId="0" borderId="20" xfId="0" applyBorder="1" applyAlignment="1">
      <alignment horizontal="right" vertical="center"/>
    </xf>
    <xf numFmtId="0" fontId="0" fillId="0" borderId="35" xfId="0" applyBorder="1" applyAlignment="1">
      <alignment horizontal="right" vertical="center"/>
    </xf>
    <xf numFmtId="0" fontId="0" fillId="0" borderId="38" xfId="0" applyBorder="1" applyAlignment="1">
      <alignment horizontal="right" vertical="center"/>
    </xf>
    <xf numFmtId="0" fontId="9" fillId="0" borderId="17" xfId="0" applyFont="1" applyBorder="1" applyAlignment="1">
      <alignment vertical="center" wrapText="1"/>
    </xf>
    <xf numFmtId="55" fontId="0" fillId="0" borderId="39" xfId="0" applyNumberFormat="1" applyFont="1" applyBorder="1" applyAlignment="1">
      <alignment vertical="center" shrinkToFit="1"/>
    </xf>
    <xf numFmtId="0" fontId="0" fillId="0" borderId="40" xfId="0" applyNumberFormat="1" applyFont="1" applyBorder="1" applyAlignment="1">
      <alignment horizontal="center" vertical="center" shrinkToFit="1"/>
    </xf>
    <xf numFmtId="0" fontId="0" fillId="0" borderId="40" xfId="0" applyNumberFormat="1" applyFont="1" applyBorder="1" applyAlignment="1">
      <alignment vertical="center" shrinkToFit="1"/>
    </xf>
    <xf numFmtId="186" fontId="0" fillId="0" borderId="41" xfId="0" applyNumberFormat="1" applyFont="1" applyBorder="1" applyAlignment="1">
      <alignment horizontal="center" vertical="center"/>
    </xf>
    <xf numFmtId="0" fontId="3" fillId="0" borderId="0" xfId="0" applyFont="1" applyAlignment="1">
      <alignment vertical="center"/>
    </xf>
    <xf numFmtId="0" fontId="0" fillId="0" borderId="42" xfId="0" applyFont="1" applyBorder="1" applyAlignment="1">
      <alignment vertical="center" shrinkToFit="1"/>
    </xf>
    <xf numFmtId="0" fontId="0" fillId="0" borderId="43" xfId="0" applyFont="1" applyBorder="1" applyAlignment="1">
      <alignment vertical="center" shrinkToFit="1"/>
    </xf>
    <xf numFmtId="0" fontId="0" fillId="0" borderId="44" xfId="0" applyFont="1" applyBorder="1" applyAlignment="1">
      <alignment vertical="center" shrinkToFit="1"/>
    </xf>
    <xf numFmtId="0" fontId="0" fillId="0" borderId="45" xfId="0" applyBorder="1" applyAlignment="1">
      <alignment vertical="center"/>
    </xf>
    <xf numFmtId="0" fontId="0" fillId="0" borderId="22" xfId="0" applyBorder="1" applyAlignment="1">
      <alignment vertical="center"/>
    </xf>
    <xf numFmtId="0" fontId="4" fillId="0" borderId="11" xfId="0" applyFont="1" applyBorder="1" applyAlignment="1">
      <alignment vertical="center"/>
    </xf>
    <xf numFmtId="0" fontId="0" fillId="0" borderId="36" xfId="0" applyBorder="1" applyAlignment="1">
      <alignment vertical="center"/>
    </xf>
    <xf numFmtId="0" fontId="0" fillId="0" borderId="46" xfId="0" applyBorder="1" applyAlignment="1">
      <alignment horizontal="center" vertical="center" textRotation="255" wrapText="1"/>
    </xf>
    <xf numFmtId="0" fontId="0" fillId="0" borderId="47" xfId="0" applyBorder="1" applyAlignment="1">
      <alignment vertical="center" textRotation="255" wrapText="1"/>
    </xf>
    <xf numFmtId="0" fontId="0" fillId="0" borderId="39" xfId="0" applyBorder="1" applyAlignment="1">
      <alignment vertical="center" wrapText="1"/>
    </xf>
    <xf numFmtId="0" fontId="0" fillId="0" borderId="48" xfId="0" applyBorder="1" applyAlignment="1">
      <alignment horizontal="left" vertical="center" wrapText="1"/>
    </xf>
    <xf numFmtId="0" fontId="0" fillId="0" borderId="49" xfId="0" applyBorder="1" applyAlignment="1">
      <alignment vertical="center"/>
    </xf>
    <xf numFmtId="0" fontId="0" fillId="0" borderId="50" xfId="0" applyBorder="1" applyAlignment="1">
      <alignment vertical="center" wrapText="1"/>
    </xf>
    <xf numFmtId="0" fontId="0" fillId="0" borderId="51"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35" xfId="0" applyBorder="1" applyAlignment="1">
      <alignment vertical="center"/>
    </xf>
    <xf numFmtId="0" fontId="0" fillId="0" borderId="55" xfId="0" applyBorder="1" applyAlignment="1">
      <alignment horizontal="left" vertical="center"/>
    </xf>
    <xf numFmtId="0" fontId="0" fillId="0" borderId="56" xfId="0" applyBorder="1" applyAlignment="1">
      <alignment vertical="center" wrapText="1"/>
    </xf>
    <xf numFmtId="0" fontId="0" fillId="0" borderId="38" xfId="0" applyBorder="1" applyAlignment="1">
      <alignment vertical="center"/>
    </xf>
    <xf numFmtId="0" fontId="7" fillId="0" borderId="57" xfId="0" applyFont="1" applyBorder="1" applyAlignment="1">
      <alignment horizontal="center" vertical="center" wrapText="1"/>
    </xf>
    <xf numFmtId="0" fontId="7" fillId="0" borderId="58" xfId="0" applyFont="1" applyBorder="1" applyAlignment="1">
      <alignment horizontal="center" vertical="center"/>
    </xf>
    <xf numFmtId="186" fontId="7" fillId="0" borderId="59" xfId="0" applyNumberFormat="1" applyFont="1" applyBorder="1" applyAlignment="1">
      <alignment horizontal="center" vertical="center" wrapText="1"/>
    </xf>
    <xf numFmtId="0" fontId="0" fillId="0" borderId="48" xfId="0" applyBorder="1" applyAlignment="1">
      <alignment horizontal="left" vertical="center" shrinkToFit="1"/>
    </xf>
    <xf numFmtId="0" fontId="7" fillId="0" borderId="60" xfId="0" applyFont="1" applyBorder="1" applyAlignment="1">
      <alignment horizontal="left" vertical="center" wrapText="1"/>
    </xf>
    <xf numFmtId="0" fontId="7" fillId="0" borderId="15" xfId="0" applyFont="1" applyBorder="1" applyAlignment="1">
      <alignment vertical="center" wrapText="1"/>
    </xf>
    <xf numFmtId="0" fontId="0" fillId="0" borderId="61" xfId="0" applyBorder="1" applyAlignment="1">
      <alignment horizontal="left" vertical="center" wrapText="1"/>
    </xf>
    <xf numFmtId="0" fontId="0" fillId="0" borderId="62" xfId="0" applyBorder="1" applyAlignment="1">
      <alignment vertical="center"/>
    </xf>
    <xf numFmtId="0" fontId="0" fillId="0" borderId="63" xfId="0" applyBorder="1" applyAlignment="1">
      <alignment vertical="center"/>
    </xf>
    <xf numFmtId="0" fontId="0" fillId="0" borderId="56"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0" fillId="0" borderId="60" xfId="0" applyBorder="1" applyAlignment="1">
      <alignment vertical="center"/>
    </xf>
    <xf numFmtId="0" fontId="0" fillId="0" borderId="20" xfId="0" applyBorder="1" applyAlignment="1">
      <alignment horizontal="center" vertical="center" wrapText="1"/>
    </xf>
    <xf numFmtId="0" fontId="0" fillId="0" borderId="66" xfId="0" applyBorder="1" applyAlignment="1">
      <alignment vertical="center" textRotation="255" wrapText="1"/>
    </xf>
    <xf numFmtId="0" fontId="0" fillId="0" borderId="29" xfId="0" applyBorder="1" applyAlignment="1">
      <alignment vertical="center" wrapText="1"/>
    </xf>
    <xf numFmtId="0" fontId="0" fillId="0" borderId="67" xfId="0" applyBorder="1" applyAlignment="1">
      <alignment horizontal="center" vertical="center" wrapText="1"/>
    </xf>
    <xf numFmtId="0" fontId="0" fillId="0" borderId="15" xfId="0" applyBorder="1" applyAlignment="1">
      <alignment vertical="center" shrinkToFit="1"/>
    </xf>
    <xf numFmtId="0" fontId="7" fillId="0" borderId="18" xfId="0" applyFont="1" applyBorder="1" applyAlignment="1">
      <alignment horizontal="center" vertical="center" wrapText="1" shrinkToFit="1"/>
    </xf>
    <xf numFmtId="0" fontId="7" fillId="33" borderId="18" xfId="0" applyFont="1" applyFill="1" applyBorder="1" applyAlignment="1">
      <alignment horizontal="center" vertical="center" wrapText="1" shrinkToFit="1"/>
    </xf>
    <xf numFmtId="0" fontId="7" fillId="0" borderId="18" xfId="0" applyFont="1" applyBorder="1" applyAlignment="1">
      <alignment horizontal="center" vertical="center" wrapText="1"/>
    </xf>
    <xf numFmtId="0" fontId="0" fillId="0" borderId="68" xfId="0" applyBorder="1" applyAlignment="1">
      <alignment horizontal="center" vertical="center" wrapText="1"/>
    </xf>
    <xf numFmtId="0" fontId="7" fillId="0" borderId="30" xfId="0" applyFont="1" applyBorder="1" applyAlignment="1">
      <alignment horizontal="center" vertical="center" wrapText="1"/>
    </xf>
    <xf numFmtId="0" fontId="0" fillId="0" borderId="28" xfId="0" applyBorder="1" applyAlignment="1">
      <alignment horizontal="center" vertical="center" wrapText="1"/>
    </xf>
    <xf numFmtId="0" fontId="0" fillId="0" borderId="69" xfId="0" applyBorder="1" applyAlignment="1">
      <alignment horizontal="center" vertical="center" wrapText="1"/>
    </xf>
    <xf numFmtId="0" fontId="11" fillId="0" borderId="18" xfId="0" applyFont="1" applyBorder="1" applyAlignment="1">
      <alignment horizontal="center" vertical="center" wrapText="1"/>
    </xf>
    <xf numFmtId="0" fontId="9" fillId="0" borderId="67" xfId="0" applyFont="1" applyBorder="1" applyAlignment="1">
      <alignment horizontal="center" vertical="center" wrapText="1"/>
    </xf>
    <xf numFmtId="0" fontId="0" fillId="0" borderId="70" xfId="0" applyBorder="1" applyAlignment="1">
      <alignment horizontal="center" vertical="center" wrapText="1"/>
    </xf>
    <xf numFmtId="0" fontId="0" fillId="33" borderId="32" xfId="0" applyFill="1" applyBorder="1" applyAlignment="1">
      <alignment vertical="center"/>
    </xf>
    <xf numFmtId="0" fontId="7" fillId="0" borderId="33" xfId="0" applyFont="1" applyBorder="1" applyAlignment="1">
      <alignment horizontal="center" vertical="center" wrapText="1"/>
    </xf>
    <xf numFmtId="0" fontId="7" fillId="0" borderId="68" xfId="0" applyFont="1" applyBorder="1" applyAlignment="1">
      <alignment horizontal="center" vertical="center" wrapText="1"/>
    </xf>
    <xf numFmtId="0" fontId="0" fillId="34" borderId="18" xfId="0" applyFill="1" applyBorder="1" applyAlignment="1">
      <alignment horizontal="center" vertical="center" wrapText="1"/>
    </xf>
    <xf numFmtId="0" fontId="12" fillId="0" borderId="0" xfId="0" applyFont="1" applyAlignment="1">
      <alignment horizontal="left" vertical="center"/>
    </xf>
    <xf numFmtId="0" fontId="0" fillId="0" borderId="71" xfId="0" applyBorder="1" applyAlignment="1">
      <alignment vertical="center" wrapText="1"/>
    </xf>
    <xf numFmtId="0" fontId="0" fillId="0" borderId="38" xfId="0" applyBorder="1" applyAlignment="1">
      <alignment horizontal="left" vertical="center" wrapText="1"/>
    </xf>
    <xf numFmtId="0" fontId="0" fillId="0" borderId="53" xfId="0" applyBorder="1" applyAlignment="1">
      <alignment horizontal="left" vertical="center" wrapText="1"/>
    </xf>
    <xf numFmtId="0" fontId="7" fillId="0" borderId="71" xfId="0" applyFont="1" applyBorder="1" applyAlignment="1">
      <alignment vertical="center" wrapText="1"/>
    </xf>
    <xf numFmtId="0" fontId="0" fillId="0" borderId="0" xfId="0" applyFont="1" applyAlignment="1">
      <alignment horizontal="left" vertical="center"/>
    </xf>
    <xf numFmtId="0" fontId="0" fillId="0" borderId="0" xfId="0" applyFont="1" applyAlignment="1">
      <alignment vertical="center"/>
    </xf>
    <xf numFmtId="0" fontId="0" fillId="0" borderId="0" xfId="0" applyFill="1" applyBorder="1" applyAlignment="1">
      <alignment horizontal="left" vertical="center"/>
    </xf>
    <xf numFmtId="0" fontId="0" fillId="0" borderId="0" xfId="0" applyFill="1" applyBorder="1" applyAlignment="1">
      <alignment vertical="center"/>
    </xf>
    <xf numFmtId="0" fontId="7" fillId="0" borderId="51" xfId="0" applyFont="1" applyBorder="1" applyAlignment="1">
      <alignment horizontal="left" vertical="center"/>
    </xf>
    <xf numFmtId="0" fontId="7" fillId="0" borderId="52" xfId="0" applyFont="1" applyBorder="1" applyAlignment="1">
      <alignment horizontal="left" vertical="center"/>
    </xf>
    <xf numFmtId="0" fontId="7" fillId="0" borderId="49" xfId="0" applyFont="1" applyBorder="1" applyAlignment="1">
      <alignment horizontal="left" vertical="center"/>
    </xf>
    <xf numFmtId="0" fontId="0" fillId="0" borderId="0" xfId="0" applyAlignment="1">
      <alignment horizontal="left" vertical="center" wrapText="1"/>
    </xf>
    <xf numFmtId="0" fontId="7" fillId="0" borderId="34" xfId="0" applyFont="1" applyBorder="1" applyAlignment="1">
      <alignment horizontal="left" vertical="center"/>
    </xf>
    <xf numFmtId="0" fontId="0" fillId="0" borderId="49" xfId="0" applyBorder="1" applyAlignment="1">
      <alignment horizontal="left" vertical="center" wrapText="1"/>
    </xf>
    <xf numFmtId="0" fontId="0" fillId="0" borderId="51" xfId="0" applyBorder="1" applyAlignment="1">
      <alignment horizontal="right" vertical="center"/>
    </xf>
    <xf numFmtId="187" fontId="0" fillId="0" borderId="34" xfId="0" applyNumberFormat="1" applyBorder="1" applyAlignment="1">
      <alignment horizontal="right" vertical="center"/>
    </xf>
    <xf numFmtId="0" fontId="7" fillId="0" borderId="35" xfId="0" applyFont="1" applyFill="1" applyBorder="1" applyAlignment="1">
      <alignment horizontal="left" vertical="center"/>
    </xf>
    <xf numFmtId="0" fontId="7" fillId="0" borderId="34" xfId="0" applyFont="1" applyFill="1" applyBorder="1" applyAlignment="1">
      <alignment horizontal="left" vertical="center"/>
    </xf>
    <xf numFmtId="0" fontId="7" fillId="0" borderId="38" xfId="0" applyFont="1" applyFill="1" applyBorder="1" applyAlignment="1">
      <alignment horizontal="left" vertical="center"/>
    </xf>
    <xf numFmtId="0" fontId="0" fillId="0" borderId="35" xfId="0" applyBorder="1" applyAlignment="1">
      <alignment vertical="center" wrapText="1"/>
    </xf>
    <xf numFmtId="0" fontId="2" fillId="0" borderId="0" xfId="0" applyFont="1" applyAlignment="1">
      <alignment horizontal="left" vertical="center"/>
    </xf>
    <xf numFmtId="0" fontId="2" fillId="0" borderId="0" xfId="0" applyFont="1" applyBorder="1" applyAlignment="1">
      <alignment vertical="center"/>
    </xf>
    <xf numFmtId="0" fontId="2" fillId="0" borderId="0" xfId="0" applyFont="1" applyFill="1" applyBorder="1" applyAlignment="1">
      <alignment horizontal="center" vertical="center" wrapText="1"/>
    </xf>
    <xf numFmtId="0" fontId="0" fillId="0" borderId="27" xfId="0" applyBorder="1" applyAlignment="1">
      <alignment vertical="center" wrapText="1"/>
    </xf>
    <xf numFmtId="0" fontId="0" fillId="0" borderId="11" xfId="62" applyFont="1" applyFill="1" applyBorder="1" applyAlignment="1">
      <alignment vertical="center"/>
      <protection/>
    </xf>
    <xf numFmtId="0" fontId="4" fillId="0" borderId="0" xfId="0" applyFont="1" applyAlignment="1">
      <alignment horizontal="left" vertical="center"/>
    </xf>
    <xf numFmtId="0" fontId="11" fillId="0" borderId="72" xfId="0" applyFont="1" applyBorder="1" applyAlignment="1">
      <alignment horizontal="left" vertical="center" wrapText="1"/>
    </xf>
    <xf numFmtId="0" fontId="0" fillId="0" borderId="73" xfId="0" applyBorder="1" applyAlignment="1">
      <alignment vertical="center"/>
    </xf>
    <xf numFmtId="0" fontId="0" fillId="0" borderId="74" xfId="0" applyBorder="1" applyAlignment="1">
      <alignment vertical="center"/>
    </xf>
    <xf numFmtId="0" fontId="0" fillId="0" borderId="54" xfId="0" applyBorder="1" applyAlignment="1">
      <alignment vertical="center"/>
    </xf>
    <xf numFmtId="0" fontId="9" fillId="0" borderId="55" xfId="0" applyFont="1" applyBorder="1" applyAlignment="1">
      <alignment vertical="center" wrapText="1"/>
    </xf>
    <xf numFmtId="0" fontId="0" fillId="0" borderId="75" xfId="0" applyBorder="1" applyAlignment="1">
      <alignment vertical="center"/>
    </xf>
    <xf numFmtId="0" fontId="0" fillId="0" borderId="76" xfId="0" applyBorder="1" applyAlignment="1">
      <alignment vertical="center"/>
    </xf>
    <xf numFmtId="0" fontId="0" fillId="0" borderId="54" xfId="0" applyFont="1" applyBorder="1" applyAlignment="1">
      <alignment vertical="center" wrapText="1"/>
    </xf>
    <xf numFmtId="0" fontId="0" fillId="0" borderId="77" xfId="0" applyBorder="1" applyAlignment="1">
      <alignment vertical="center"/>
    </xf>
    <xf numFmtId="0" fontId="0" fillId="0" borderId="78" xfId="0" applyBorder="1" applyAlignment="1">
      <alignment vertical="center"/>
    </xf>
    <xf numFmtId="0" fontId="7" fillId="0" borderId="54" xfId="0" applyFont="1" applyBorder="1" applyAlignment="1">
      <alignment horizontal="left" vertical="center" wrapText="1"/>
    </xf>
    <xf numFmtId="0" fontId="0" fillId="0" borderId="35" xfId="0" applyBorder="1" applyAlignment="1">
      <alignment horizontal="left" vertical="center"/>
    </xf>
    <xf numFmtId="0" fontId="0" fillId="0" borderId="79" xfId="0" applyBorder="1" applyAlignment="1">
      <alignment horizontal="left" vertical="center"/>
    </xf>
    <xf numFmtId="0" fontId="7" fillId="0" borderId="76" xfId="0" applyFont="1" applyBorder="1" applyAlignment="1">
      <alignment horizontal="left" vertical="center" wrapText="1"/>
    </xf>
    <xf numFmtId="0" fontId="0" fillId="0" borderId="80" xfId="0" applyBorder="1" applyAlignment="1">
      <alignment horizontal="right" vertical="center"/>
    </xf>
    <xf numFmtId="0" fontId="7" fillId="0" borderId="78" xfId="0" applyFont="1" applyBorder="1" applyAlignment="1">
      <alignment horizontal="left" vertical="center" wrapText="1"/>
    </xf>
    <xf numFmtId="0" fontId="9" fillId="0" borderId="78" xfId="0" applyFont="1" applyBorder="1" applyAlignment="1">
      <alignment horizontal="left" vertical="center" wrapText="1"/>
    </xf>
    <xf numFmtId="0" fontId="0" fillId="0" borderId="21" xfId="0" applyBorder="1" applyAlignment="1">
      <alignment horizontal="left" vertical="center" shrinkToFit="1"/>
    </xf>
    <xf numFmtId="0" fontId="0" fillId="0" borderId="81" xfId="0" applyBorder="1" applyAlignment="1">
      <alignment horizontal="left" vertical="center" wrapText="1"/>
    </xf>
    <xf numFmtId="0" fontId="0" fillId="0" borderId="62" xfId="0" applyBorder="1" applyAlignment="1">
      <alignment vertical="center" wrapText="1"/>
    </xf>
    <xf numFmtId="0" fontId="0" fillId="0" borderId="54" xfId="0" applyBorder="1" applyAlignment="1">
      <alignment horizontal="left" vertical="center" shrinkToFit="1"/>
    </xf>
    <xf numFmtId="0" fontId="13" fillId="0" borderId="0" xfId="0" applyFont="1" applyAlignment="1">
      <alignment horizontal="left" vertical="center"/>
    </xf>
    <xf numFmtId="0" fontId="0" fillId="0" borderId="82" xfId="0" applyBorder="1" applyAlignment="1">
      <alignment horizontal="left" vertical="center" wrapText="1"/>
    </xf>
    <xf numFmtId="0" fontId="15" fillId="0" borderId="0" xfId="0" applyFont="1" applyAlignment="1">
      <alignment horizontal="left" vertical="center"/>
    </xf>
    <xf numFmtId="0" fontId="0" fillId="0" borderId="83" xfId="0" applyBorder="1" applyAlignment="1">
      <alignment vertical="center" wrapText="1"/>
    </xf>
    <xf numFmtId="0" fontId="0" fillId="0" borderId="84" xfId="62" applyFont="1" applyFill="1" applyBorder="1" applyAlignment="1">
      <alignment vertical="center"/>
      <protection/>
    </xf>
    <xf numFmtId="0" fontId="0" fillId="0" borderId="84" xfId="0" applyBorder="1" applyAlignment="1">
      <alignment vertical="center"/>
    </xf>
    <xf numFmtId="0" fontId="0" fillId="0" borderId="27" xfId="0" applyBorder="1" applyAlignment="1">
      <alignment horizontal="left" vertical="center" wrapText="1"/>
    </xf>
    <xf numFmtId="0" fontId="0" fillId="0" borderId="85" xfId="0" applyBorder="1" applyAlignment="1">
      <alignment vertical="center" wrapText="1"/>
    </xf>
    <xf numFmtId="0" fontId="0" fillId="0" borderId="86" xfId="0" applyBorder="1" applyAlignment="1">
      <alignment vertical="center"/>
    </xf>
    <xf numFmtId="0" fontId="0" fillId="0" borderId="87" xfId="0" applyBorder="1" applyAlignment="1">
      <alignment vertical="center" wrapText="1"/>
    </xf>
    <xf numFmtId="0" fontId="0" fillId="0" borderId="12" xfId="0" applyBorder="1" applyAlignment="1">
      <alignment horizontal="left" vertical="center"/>
    </xf>
    <xf numFmtId="0" fontId="0" fillId="0" borderId="88" xfId="0" applyBorder="1" applyAlignment="1">
      <alignment horizontal="center" vertical="center"/>
    </xf>
    <xf numFmtId="0" fontId="0" fillId="0" borderId="88" xfId="0" applyBorder="1" applyAlignment="1">
      <alignment horizontal="center" vertical="center" wrapText="1"/>
    </xf>
    <xf numFmtId="0" fontId="9" fillId="0" borderId="46" xfId="0" applyFont="1" applyBorder="1" applyAlignment="1">
      <alignment vertical="center" wrapText="1"/>
    </xf>
    <xf numFmtId="0" fontId="15" fillId="0" borderId="27" xfId="0" applyFont="1" applyBorder="1" applyAlignment="1">
      <alignment vertical="center"/>
    </xf>
    <xf numFmtId="0" fontId="15" fillId="0" borderId="0" xfId="0" applyFont="1" applyBorder="1" applyAlignment="1">
      <alignment vertical="center"/>
    </xf>
    <xf numFmtId="0" fontId="8" fillId="0" borderId="0" xfId="0" applyFont="1" applyBorder="1" applyAlignment="1">
      <alignment vertical="center"/>
    </xf>
    <xf numFmtId="0" fontId="15" fillId="0" borderId="0" xfId="0" applyFont="1" applyAlignment="1">
      <alignment vertical="center"/>
    </xf>
    <xf numFmtId="0" fontId="0" fillId="0" borderId="0" xfId="61" applyFont="1" applyAlignment="1">
      <alignment horizontal="center" vertical="center"/>
      <protection/>
    </xf>
    <xf numFmtId="0" fontId="5" fillId="0" borderId="0" xfId="61" applyFont="1" applyAlignment="1">
      <alignment horizontal="center" vertical="center"/>
      <protection/>
    </xf>
    <xf numFmtId="0" fontId="9" fillId="0" borderId="89" xfId="0" applyFont="1" applyBorder="1" applyAlignment="1">
      <alignment horizontal="center" vertical="center" wrapText="1"/>
    </xf>
    <xf numFmtId="0" fontId="13" fillId="0" borderId="0" xfId="0" applyFont="1" applyBorder="1" applyAlignment="1">
      <alignment vertical="center"/>
    </xf>
    <xf numFmtId="0" fontId="0" fillId="0" borderId="0" xfId="0" applyFont="1" applyBorder="1" applyAlignment="1">
      <alignment vertical="center"/>
    </xf>
    <xf numFmtId="0" fontId="0" fillId="0" borderId="90" xfId="0" applyBorder="1" applyAlignment="1">
      <alignment horizontal="center" vertical="center"/>
    </xf>
    <xf numFmtId="0" fontId="0" fillId="0" borderId="89" xfId="0" applyBorder="1" applyAlignment="1">
      <alignment horizontal="center" vertical="center" shrinkToFit="1"/>
    </xf>
    <xf numFmtId="0" fontId="0" fillId="0" borderId="91" xfId="0" applyFont="1" applyBorder="1" applyAlignment="1">
      <alignment horizontal="center" vertical="center" shrinkToFit="1"/>
    </xf>
    <xf numFmtId="0" fontId="0" fillId="0" borderId="92" xfId="0" applyFont="1" applyBorder="1" applyAlignment="1">
      <alignment vertical="center" shrinkToFit="1"/>
    </xf>
    <xf numFmtId="0" fontId="0" fillId="0" borderId="92" xfId="0" applyFont="1" applyBorder="1" applyAlignment="1">
      <alignment vertical="center"/>
    </xf>
    <xf numFmtId="0" fontId="0" fillId="0" borderId="93" xfId="0" applyBorder="1" applyAlignment="1">
      <alignment horizontal="center" vertical="center"/>
    </xf>
    <xf numFmtId="0" fontId="0" fillId="0" borderId="94" xfId="0" applyBorder="1" applyAlignment="1">
      <alignment horizontal="center" vertical="center"/>
    </xf>
    <xf numFmtId="0" fontId="0" fillId="0" borderId="95" xfId="0" applyBorder="1" applyAlignment="1">
      <alignment horizontal="center" vertical="center"/>
    </xf>
    <xf numFmtId="0" fontId="9" fillId="0" borderId="96" xfId="0" applyFont="1" applyBorder="1" applyAlignment="1">
      <alignment horizontal="center" vertical="center"/>
    </xf>
    <xf numFmtId="0" fontId="9" fillId="0" borderId="89" xfId="0" applyFont="1" applyBorder="1" applyAlignment="1">
      <alignment horizontal="center" vertical="center" shrinkToFit="1"/>
    </xf>
    <xf numFmtId="0" fontId="9" fillId="0" borderId="96" xfId="0" applyFont="1" applyBorder="1" applyAlignment="1">
      <alignment horizontal="center" vertical="center" shrinkToFit="1"/>
    </xf>
    <xf numFmtId="0" fontId="9" fillId="0" borderId="97" xfId="0" applyFont="1" applyBorder="1" applyAlignment="1">
      <alignment horizontal="center" vertical="center" wrapText="1"/>
    </xf>
    <xf numFmtId="0" fontId="9" fillId="0" borderId="98" xfId="0" applyFont="1" applyBorder="1" applyAlignment="1">
      <alignment horizontal="center" vertical="center" wrapText="1"/>
    </xf>
    <xf numFmtId="0" fontId="0" fillId="0" borderId="99" xfId="0" applyBorder="1" applyAlignment="1">
      <alignment horizontal="center" vertical="center"/>
    </xf>
    <xf numFmtId="0" fontId="9" fillId="0" borderId="96" xfId="0" applyFont="1" applyBorder="1" applyAlignment="1">
      <alignment horizontal="center" vertical="center" wrapText="1"/>
    </xf>
    <xf numFmtId="0" fontId="0" fillId="0" borderId="94" xfId="0" applyBorder="1" applyAlignment="1">
      <alignment horizontal="center" vertical="center" wrapText="1"/>
    </xf>
    <xf numFmtId="0" fontId="0" fillId="0" borderId="100" xfId="0" applyBorder="1" applyAlignment="1">
      <alignment horizontal="center" vertical="center" shrinkToFit="1"/>
    </xf>
    <xf numFmtId="0" fontId="0" fillId="0" borderId="101" xfId="0" applyBorder="1" applyAlignment="1">
      <alignment horizontal="center" vertical="center"/>
    </xf>
    <xf numFmtId="0" fontId="9" fillId="0" borderId="102" xfId="0" applyFont="1" applyBorder="1" applyAlignment="1">
      <alignment horizontal="center" vertical="center" wrapText="1" shrinkToFit="1"/>
    </xf>
    <xf numFmtId="0" fontId="9" fillId="35" borderId="0" xfId="0" applyFont="1" applyFill="1" applyAlignment="1">
      <alignment vertical="center"/>
    </xf>
    <xf numFmtId="0" fontId="9" fillId="35" borderId="68" xfId="0" applyFont="1" applyFill="1" applyBorder="1" applyAlignment="1">
      <alignment vertical="center" wrapText="1"/>
    </xf>
    <xf numFmtId="0" fontId="0" fillId="0" borderId="103" xfId="0" applyBorder="1" applyAlignment="1">
      <alignment horizontal="center" vertical="center" wrapText="1"/>
    </xf>
    <xf numFmtId="0" fontId="0" fillId="0" borderId="103" xfId="0" applyFont="1" applyBorder="1" applyAlignment="1">
      <alignment vertical="center" wrapText="1"/>
    </xf>
    <xf numFmtId="0" fontId="0" fillId="0" borderId="104" xfId="0" applyBorder="1" applyAlignment="1">
      <alignment vertical="center" textRotation="255" wrapText="1"/>
    </xf>
    <xf numFmtId="0" fontId="9" fillId="0" borderId="58" xfId="0" applyFont="1" applyBorder="1" applyAlignment="1">
      <alignment horizontal="center" vertical="center" wrapText="1"/>
    </xf>
    <xf numFmtId="0" fontId="0" fillId="0" borderId="88" xfId="0" applyBorder="1" applyAlignment="1">
      <alignment horizontal="right" vertical="center"/>
    </xf>
    <xf numFmtId="0" fontId="19" fillId="0" borderId="0" xfId="0" applyFont="1" applyBorder="1" applyAlignment="1">
      <alignment vertical="center"/>
    </xf>
    <xf numFmtId="0" fontId="0" fillId="0" borderId="105" xfId="61" applyNumberFormat="1" applyFont="1" applyFill="1" applyBorder="1" applyAlignment="1" applyProtection="1">
      <alignment vertical="center" shrinkToFit="1"/>
      <protection locked="0"/>
    </xf>
    <xf numFmtId="0" fontId="0" fillId="36" borderId="0" xfId="0" applyFont="1" applyFill="1" applyAlignment="1">
      <alignment vertical="center"/>
    </xf>
    <xf numFmtId="0" fontId="0" fillId="34" borderId="92" xfId="0" applyFont="1" applyFill="1" applyBorder="1" applyAlignment="1">
      <alignment vertical="center" shrinkToFit="1"/>
    </xf>
    <xf numFmtId="0" fontId="0" fillId="0" borderId="47" xfId="0" applyFont="1" applyBorder="1" applyAlignment="1" applyProtection="1">
      <alignment vertical="center" shrinkToFit="1"/>
      <protection locked="0"/>
    </xf>
    <xf numFmtId="0" fontId="0" fillId="0" borderId="106" xfId="0" applyFont="1" applyBorder="1" applyAlignment="1" applyProtection="1">
      <alignment vertical="center" shrinkToFit="1"/>
      <protection locked="0"/>
    </xf>
    <xf numFmtId="0" fontId="0" fillId="0" borderId="107" xfId="0" applyFont="1" applyBorder="1" applyAlignment="1" applyProtection="1">
      <alignment vertical="center" shrinkToFit="1"/>
      <protection locked="0"/>
    </xf>
    <xf numFmtId="0" fontId="0" fillId="0" borderId="0" xfId="61" applyFont="1" applyAlignment="1" applyProtection="1">
      <alignment vertical="center"/>
      <protection locked="0"/>
    </xf>
    <xf numFmtId="0" fontId="0" fillId="0" borderId="0" xfId="0" applyFont="1" applyAlignment="1" applyProtection="1">
      <alignment vertical="center"/>
      <protection locked="0"/>
    </xf>
    <xf numFmtId="0" fontId="0" fillId="36" borderId="108" xfId="0" applyFill="1" applyBorder="1" applyAlignment="1">
      <alignment vertical="center"/>
    </xf>
    <xf numFmtId="0" fontId="0" fillId="0" borderId="109" xfId="0" applyFont="1" applyBorder="1" applyAlignment="1" applyProtection="1">
      <alignment vertical="center" wrapText="1"/>
      <protection locked="0"/>
    </xf>
    <xf numFmtId="0" fontId="0" fillId="0" borderId="110" xfId="0" applyFont="1" applyBorder="1" applyAlignment="1" applyProtection="1">
      <alignment vertical="center" wrapText="1"/>
      <protection locked="0"/>
    </xf>
    <xf numFmtId="0" fontId="0" fillId="0" borderId="13" xfId="0" applyBorder="1" applyAlignment="1" applyProtection="1">
      <alignment vertical="center" textRotation="255" wrapText="1"/>
      <protection locked="0"/>
    </xf>
    <xf numFmtId="0" fontId="0" fillId="34" borderId="111" xfId="0" applyFill="1" applyBorder="1" applyAlignment="1">
      <alignment vertical="center" wrapText="1"/>
    </xf>
    <xf numFmtId="0" fontId="0" fillId="36" borderId="12" xfId="0" applyFill="1" applyBorder="1" applyAlignment="1">
      <alignment horizontal="right" vertical="center"/>
    </xf>
    <xf numFmtId="0" fontId="0" fillId="36" borderId="112" xfId="0" applyFill="1" applyBorder="1" applyAlignment="1">
      <alignment horizontal="right" vertical="center"/>
    </xf>
    <xf numFmtId="0" fontId="0" fillId="0" borderId="17" xfId="0" applyBorder="1" applyAlignment="1">
      <alignment vertical="center" textRotation="255" wrapText="1"/>
    </xf>
    <xf numFmtId="0" fontId="0" fillId="0" borderId="113" xfId="0" applyBorder="1" applyAlignment="1">
      <alignment vertical="center" textRotation="255" wrapText="1"/>
    </xf>
    <xf numFmtId="0" fontId="0" fillId="0" borderId="114" xfId="0" applyBorder="1" applyAlignment="1">
      <alignment vertical="center" textRotation="255" wrapText="1"/>
    </xf>
    <xf numFmtId="0" fontId="0" fillId="0" borderId="14" xfId="0" applyBorder="1" applyAlignment="1" applyProtection="1">
      <alignment vertical="center" textRotation="255" wrapText="1"/>
      <protection locked="0"/>
    </xf>
    <xf numFmtId="0" fontId="0" fillId="0" borderId="46" xfId="0" applyBorder="1" applyAlignment="1" applyProtection="1">
      <alignment vertical="center" textRotation="255" wrapText="1"/>
      <protection locked="0"/>
    </xf>
    <xf numFmtId="0" fontId="0" fillId="0" borderId="17" xfId="0" applyBorder="1" applyAlignment="1" applyProtection="1">
      <alignment vertical="center" textRotation="255" wrapText="1"/>
      <protection locked="0"/>
    </xf>
    <xf numFmtId="0" fontId="0" fillId="0" borderId="61" xfId="0" applyBorder="1" applyAlignment="1" applyProtection="1">
      <alignment vertical="center" textRotation="255" wrapText="1"/>
      <protection locked="0"/>
    </xf>
    <xf numFmtId="0" fontId="9" fillId="35" borderId="68" xfId="0" applyFont="1" applyFill="1" applyBorder="1" applyAlignment="1" applyProtection="1">
      <alignment vertical="center" wrapText="1"/>
      <protection locked="0"/>
    </xf>
    <xf numFmtId="0" fontId="0" fillId="0" borderId="115" xfId="0" applyFont="1" applyBorder="1" applyAlignment="1" applyProtection="1">
      <alignment horizontal="center" vertical="center" shrinkToFit="1"/>
      <protection locked="0"/>
    </xf>
    <xf numFmtId="0" fontId="0" fillId="0" borderId="47" xfId="0" applyFont="1" applyBorder="1" applyAlignment="1" applyProtection="1">
      <alignment horizontal="center" vertical="center" shrinkToFit="1"/>
      <protection locked="0"/>
    </xf>
    <xf numFmtId="0" fontId="0" fillId="0" borderId="68" xfId="0" applyFont="1" applyBorder="1" applyAlignment="1" applyProtection="1">
      <alignment horizontal="center" vertical="center" shrinkToFit="1"/>
      <protection locked="0"/>
    </xf>
    <xf numFmtId="0" fontId="0" fillId="0" borderId="51" xfId="0" applyFont="1" applyBorder="1" applyAlignment="1" applyProtection="1">
      <alignment horizontal="center" vertical="center" shrinkToFit="1"/>
      <protection locked="0"/>
    </xf>
    <xf numFmtId="0" fontId="0" fillId="0" borderId="116" xfId="0" applyFont="1" applyBorder="1" applyAlignment="1" applyProtection="1">
      <alignment horizontal="center" vertical="center" shrinkToFit="1"/>
      <protection locked="0"/>
    </xf>
    <xf numFmtId="0" fontId="0" fillId="0" borderId="117" xfId="0" applyFont="1" applyBorder="1" applyAlignment="1" applyProtection="1">
      <alignment horizontal="center" vertical="center" shrinkToFit="1"/>
      <protection locked="0"/>
    </xf>
    <xf numFmtId="0" fontId="0" fillId="0" borderId="118" xfId="0" applyFont="1" applyBorder="1" applyAlignment="1" applyProtection="1">
      <alignment horizontal="center" vertical="center" shrinkToFit="1"/>
      <protection locked="0"/>
    </xf>
    <xf numFmtId="0" fontId="0" fillId="0" borderId="106" xfId="0" applyFont="1" applyBorder="1" applyAlignment="1" applyProtection="1">
      <alignment horizontal="center" vertical="center" shrinkToFit="1"/>
      <protection locked="0"/>
    </xf>
    <xf numFmtId="0" fontId="0" fillId="0" borderId="107" xfId="0" applyFont="1" applyBorder="1" applyAlignment="1" applyProtection="1">
      <alignment horizontal="center" vertical="center" shrinkToFit="1"/>
      <protection locked="0"/>
    </xf>
    <xf numFmtId="0" fontId="0" fillId="0" borderId="119" xfId="0" applyFont="1" applyBorder="1" applyAlignment="1" applyProtection="1">
      <alignment horizontal="center" vertical="center" shrinkToFit="1"/>
      <protection locked="0"/>
    </xf>
    <xf numFmtId="0" fontId="0" fillId="0" borderId="120" xfId="0" applyFont="1" applyBorder="1" applyAlignment="1" applyProtection="1">
      <alignment horizontal="center" vertical="center" shrinkToFit="1"/>
      <protection locked="0"/>
    </xf>
    <xf numFmtId="0" fontId="0" fillId="0" borderId="121" xfId="0" applyFont="1" applyBorder="1" applyAlignment="1" applyProtection="1">
      <alignment horizontal="center" vertical="center" shrinkToFit="1"/>
      <protection locked="0"/>
    </xf>
    <xf numFmtId="0" fontId="0" fillId="0" borderId="0" xfId="0" applyAlignment="1" applyProtection="1">
      <alignment vertical="center"/>
      <protection locked="0"/>
    </xf>
    <xf numFmtId="0" fontId="0" fillId="0" borderId="46" xfId="0" applyBorder="1" applyAlignment="1" applyProtection="1">
      <alignment vertical="center" wrapText="1"/>
      <protection locked="0"/>
    </xf>
    <xf numFmtId="0" fontId="0" fillId="0" borderId="122" xfId="0" applyBorder="1" applyAlignment="1" applyProtection="1">
      <alignment vertical="center" wrapText="1"/>
      <protection locked="0"/>
    </xf>
    <xf numFmtId="0" fontId="0" fillId="0" borderId="52" xfId="0" applyBorder="1" applyAlignment="1">
      <alignment horizontal="center" vertical="center"/>
    </xf>
    <xf numFmtId="0" fontId="0" fillId="0" borderId="123" xfId="0" applyNumberFormat="1" applyFont="1" applyBorder="1" applyAlignment="1" applyProtection="1">
      <alignment vertical="center" shrinkToFit="1"/>
      <protection locked="0"/>
    </xf>
    <xf numFmtId="0" fontId="0" fillId="0" borderId="68" xfId="0" applyNumberFormat="1" applyFont="1" applyBorder="1" applyAlignment="1" applyProtection="1">
      <alignment horizontal="center" vertical="center" shrinkToFit="1"/>
      <protection locked="0"/>
    </xf>
    <xf numFmtId="186" fontId="0" fillId="0" borderId="124" xfId="0" applyNumberFormat="1" applyFont="1" applyBorder="1" applyAlignment="1" applyProtection="1">
      <alignment horizontal="center" vertical="center"/>
      <protection locked="0"/>
    </xf>
    <xf numFmtId="0" fontId="0" fillId="0" borderId="68" xfId="0" applyNumberFormat="1" applyFont="1" applyBorder="1" applyAlignment="1" applyProtection="1">
      <alignment vertical="center" shrinkToFit="1"/>
      <protection locked="0"/>
    </xf>
    <xf numFmtId="0" fontId="0" fillId="0" borderId="68" xfId="0" applyNumberFormat="1" applyFont="1" applyBorder="1" applyAlignment="1" applyProtection="1">
      <alignment vertical="center"/>
      <protection locked="0"/>
    </xf>
    <xf numFmtId="0" fontId="0" fillId="0" borderId="117" xfId="0" applyNumberFormat="1" applyFont="1" applyBorder="1" applyAlignment="1" applyProtection="1">
      <alignment vertical="center" shrinkToFit="1"/>
      <protection locked="0"/>
    </xf>
    <xf numFmtId="0" fontId="0" fillId="0" borderId="107" xfId="0" applyNumberFormat="1" applyFont="1" applyBorder="1" applyAlignment="1" applyProtection="1">
      <alignment horizontal="center" vertical="center" shrinkToFit="1"/>
      <protection locked="0"/>
    </xf>
    <xf numFmtId="0" fontId="0" fillId="0" borderId="107" xfId="0" applyNumberFormat="1" applyFont="1" applyBorder="1" applyAlignment="1" applyProtection="1">
      <alignment vertical="center" shrinkToFit="1"/>
      <protection locked="0"/>
    </xf>
    <xf numFmtId="0" fontId="0" fillId="0" borderId="107" xfId="0" applyNumberFormat="1" applyFont="1" applyBorder="1" applyAlignment="1" applyProtection="1">
      <alignment vertical="center"/>
      <protection locked="0"/>
    </xf>
    <xf numFmtId="186" fontId="0" fillId="0" borderId="125" xfId="0" applyNumberFormat="1" applyFont="1" applyBorder="1" applyAlignment="1" applyProtection="1">
      <alignment horizontal="center" vertical="center"/>
      <protection locked="0"/>
    </xf>
    <xf numFmtId="0" fontId="0" fillId="0" borderId="32" xfId="0" applyBorder="1" applyAlignment="1" applyProtection="1">
      <alignment vertical="center" wrapText="1"/>
      <protection locked="0"/>
    </xf>
    <xf numFmtId="0" fontId="0" fillId="0" borderId="32" xfId="0" applyNumberFormat="1" applyBorder="1" applyAlignment="1" applyProtection="1">
      <alignment horizontal="left" vertical="center" wrapText="1"/>
      <protection locked="0"/>
    </xf>
    <xf numFmtId="183" fontId="0" fillId="0" borderId="32" xfId="0" applyNumberFormat="1" applyBorder="1" applyAlignment="1" applyProtection="1">
      <alignment vertical="center" wrapText="1"/>
      <protection locked="0"/>
    </xf>
    <xf numFmtId="0" fontId="0" fillId="33" borderId="32" xfId="0" applyFill="1" applyBorder="1" applyAlignment="1" applyProtection="1">
      <alignment vertical="center" wrapText="1"/>
      <protection locked="0"/>
    </xf>
    <xf numFmtId="0" fontId="0" fillId="33" borderId="32" xfId="0" applyNumberFormat="1" applyFill="1" applyBorder="1" applyAlignment="1" applyProtection="1">
      <alignment horizontal="left" vertical="center" wrapText="1"/>
      <protection locked="0"/>
    </xf>
    <xf numFmtId="183" fontId="0" fillId="33" borderId="32" xfId="0" applyNumberFormat="1" applyFill="1" applyBorder="1" applyAlignment="1" applyProtection="1">
      <alignment vertical="center" wrapText="1"/>
      <protection locked="0"/>
    </xf>
    <xf numFmtId="3" fontId="0" fillId="0" borderId="32" xfId="0" applyNumberFormat="1" applyBorder="1" applyAlignment="1" applyProtection="1">
      <alignment vertical="center" wrapText="1"/>
      <protection locked="0"/>
    </xf>
    <xf numFmtId="190" fontId="0" fillId="0" borderId="32" xfId="0" applyNumberFormat="1" applyBorder="1" applyAlignment="1" applyProtection="1">
      <alignment horizontal="right" vertical="center" wrapText="1"/>
      <protection locked="0"/>
    </xf>
    <xf numFmtId="0" fontId="9" fillId="0" borderId="32" xfId="0" applyNumberFormat="1" applyFont="1" applyBorder="1" applyAlignment="1" applyProtection="1">
      <alignment vertical="center" wrapText="1" shrinkToFit="1"/>
      <protection locked="0"/>
    </xf>
    <xf numFmtId="0" fontId="0" fillId="0" borderId="126" xfId="0" applyBorder="1" applyAlignment="1" applyProtection="1">
      <alignment vertical="center" wrapText="1"/>
      <protection locked="0"/>
    </xf>
    <xf numFmtId="0" fontId="0" fillId="0" borderId="32" xfId="0" applyBorder="1" applyAlignment="1" applyProtection="1">
      <alignment horizontal="left" vertical="center" wrapText="1"/>
      <protection locked="0"/>
    </xf>
    <xf numFmtId="0" fontId="0" fillId="34" borderId="32" xfId="0" applyFill="1" applyBorder="1" applyAlignment="1" applyProtection="1">
      <alignment vertical="center" wrapText="1"/>
      <protection/>
    </xf>
    <xf numFmtId="0" fontId="0" fillId="0" borderId="127" xfId="0" applyBorder="1" applyAlignment="1">
      <alignment vertical="center" textRotation="255" wrapText="1"/>
    </xf>
    <xf numFmtId="0" fontId="0" fillId="0" borderId="128" xfId="0" applyBorder="1" applyAlignment="1">
      <alignment vertical="center" textRotation="255" wrapText="1"/>
    </xf>
    <xf numFmtId="194" fontId="0" fillId="0" borderId="105" xfId="61" applyNumberFormat="1" applyFont="1" applyFill="1" applyBorder="1" applyAlignment="1" applyProtection="1">
      <alignment vertical="center"/>
      <protection locked="0"/>
    </xf>
    <xf numFmtId="194" fontId="0" fillId="34" borderId="129" xfId="61" applyNumberFormat="1" applyFont="1" applyFill="1" applyBorder="1" applyAlignment="1">
      <alignment vertical="center"/>
      <protection/>
    </xf>
    <xf numFmtId="176" fontId="0" fillId="0" borderId="130" xfId="61" applyNumberFormat="1" applyFont="1" applyFill="1" applyBorder="1" applyAlignment="1">
      <alignment horizontal="center" vertical="center"/>
      <protection/>
    </xf>
    <xf numFmtId="176" fontId="0" fillId="0" borderId="131" xfId="61" applyNumberFormat="1" applyFont="1" applyFill="1" applyBorder="1" applyAlignment="1">
      <alignment horizontal="center" vertical="center"/>
      <protection/>
    </xf>
    <xf numFmtId="176" fontId="0" fillId="0" borderId="131" xfId="61" applyNumberFormat="1" applyFont="1" applyFill="1" applyBorder="1" applyAlignment="1">
      <alignment horizontal="right" vertical="center"/>
      <protection/>
    </xf>
    <xf numFmtId="176" fontId="0" fillId="0" borderId="132" xfId="61" applyNumberFormat="1" applyFont="1" applyFill="1" applyBorder="1" applyAlignment="1">
      <alignment horizontal="center" vertical="center"/>
      <protection/>
    </xf>
    <xf numFmtId="194" fontId="0" fillId="0" borderId="133" xfId="61" applyNumberFormat="1" applyFont="1" applyFill="1" applyBorder="1" applyAlignment="1" applyProtection="1">
      <alignment vertical="center" wrapText="1"/>
      <protection locked="0"/>
    </xf>
    <xf numFmtId="0" fontId="0" fillId="0" borderId="134" xfId="61" applyNumberFormat="1" applyFont="1" applyFill="1" applyBorder="1" applyAlignment="1" applyProtection="1">
      <alignment vertical="center" shrinkToFit="1"/>
      <protection locked="0"/>
    </xf>
    <xf numFmtId="0" fontId="0" fillId="0" borderId="135" xfId="61" applyNumberFormat="1" applyFont="1" applyFill="1" applyBorder="1" applyAlignment="1" applyProtection="1">
      <alignment vertical="center" shrinkToFit="1"/>
      <protection locked="0"/>
    </xf>
    <xf numFmtId="0" fontId="0" fillId="0" borderId="136" xfId="61" applyNumberFormat="1" applyFont="1" applyFill="1" applyBorder="1" applyAlignment="1" applyProtection="1">
      <alignment vertical="center" shrinkToFit="1"/>
      <protection locked="0"/>
    </xf>
    <xf numFmtId="0" fontId="0" fillId="0" borderId="137" xfId="61" applyNumberFormat="1" applyFont="1" applyFill="1" applyBorder="1" applyAlignment="1" applyProtection="1">
      <alignment vertical="center" shrinkToFit="1"/>
      <protection locked="0"/>
    </xf>
    <xf numFmtId="194" fontId="0" fillId="0" borderId="137" xfId="61" applyNumberFormat="1" applyFont="1" applyFill="1" applyBorder="1" applyAlignment="1" applyProtection="1">
      <alignment vertical="center"/>
      <protection locked="0"/>
    </xf>
    <xf numFmtId="0" fontId="0" fillId="0" borderId="138" xfId="61" applyNumberFormat="1" applyFont="1" applyFill="1" applyBorder="1" applyAlignment="1" applyProtection="1">
      <alignment vertical="center" shrinkToFit="1"/>
      <protection locked="0"/>
    </xf>
    <xf numFmtId="0" fontId="14" fillId="0" borderId="0" xfId="61" applyFont="1" applyAlignment="1">
      <alignment vertical="center"/>
      <protection/>
    </xf>
    <xf numFmtId="0" fontId="0" fillId="0" borderId="47" xfId="0" applyBorder="1" applyAlignment="1">
      <alignment horizontal="center" vertical="center" wrapText="1"/>
    </xf>
    <xf numFmtId="0" fontId="0" fillId="0" borderId="51" xfId="0" applyBorder="1" applyAlignment="1">
      <alignment horizontal="center" vertical="center"/>
    </xf>
    <xf numFmtId="0" fontId="0" fillId="0" borderId="47" xfId="0" applyBorder="1" applyAlignment="1">
      <alignment horizontal="center" vertical="center"/>
    </xf>
    <xf numFmtId="0" fontId="0" fillId="0" borderId="139" xfId="0" applyBorder="1" applyAlignment="1">
      <alignment horizontal="center" vertical="center" wrapText="1"/>
    </xf>
    <xf numFmtId="0" fontId="0" fillId="0" borderId="140" xfId="0" applyBorder="1" applyAlignment="1">
      <alignment horizontal="center" vertical="center" wrapText="1"/>
    </xf>
    <xf numFmtId="0" fontId="0" fillId="0" borderId="18" xfId="0" applyFont="1" applyBorder="1" applyAlignment="1" applyProtection="1">
      <alignment horizontal="center" vertical="center" wrapText="1"/>
      <protection locked="0"/>
    </xf>
    <xf numFmtId="0" fontId="0" fillId="0" borderId="141" xfId="0" applyBorder="1" applyAlignment="1">
      <alignment horizontal="center" vertical="center"/>
    </xf>
    <xf numFmtId="0" fontId="0" fillId="0" borderId="142" xfId="0" applyFont="1" applyBorder="1" applyAlignment="1" applyProtection="1">
      <alignment horizontal="center" vertical="center" shrinkToFit="1"/>
      <protection locked="0"/>
    </xf>
    <xf numFmtId="0" fontId="0" fillId="0" borderId="143" xfId="0" applyFont="1" applyBorder="1" applyAlignment="1" applyProtection="1">
      <alignment horizontal="center" vertical="center" shrinkToFit="1"/>
      <protection locked="0"/>
    </xf>
    <xf numFmtId="0" fontId="0" fillId="0" borderId="68" xfId="0" applyBorder="1" applyAlignment="1">
      <alignment horizontal="center" vertical="center"/>
    </xf>
    <xf numFmtId="0" fontId="0" fillId="0" borderId="115" xfId="0" applyBorder="1" applyAlignment="1">
      <alignment horizontal="center" vertical="center"/>
    </xf>
    <xf numFmtId="0" fontId="0" fillId="0" borderId="68" xfId="0" applyBorder="1" applyAlignment="1">
      <alignment horizontal="right" vertical="center"/>
    </xf>
    <xf numFmtId="0" fontId="0" fillId="0" borderId="116" xfId="0" applyBorder="1" applyAlignment="1">
      <alignment horizontal="center" vertical="center"/>
    </xf>
    <xf numFmtId="0" fontId="0" fillId="0" borderId="115" xfId="0" applyBorder="1" applyAlignment="1">
      <alignment horizontal="center" vertical="center" wrapText="1"/>
    </xf>
    <xf numFmtId="0" fontId="0" fillId="0" borderId="144" xfId="0" applyBorder="1" applyAlignment="1">
      <alignment horizontal="center" vertical="center"/>
    </xf>
    <xf numFmtId="0" fontId="0" fillId="0" borderId="107" xfId="0" applyBorder="1" applyAlignment="1" applyProtection="1">
      <alignment horizontal="center" vertical="center" shrinkToFit="1"/>
      <protection locked="0"/>
    </xf>
    <xf numFmtId="190" fontId="2" fillId="0" borderId="145" xfId="0" applyNumberFormat="1" applyFont="1" applyBorder="1" applyAlignment="1">
      <alignment horizontal="center" vertical="center"/>
    </xf>
    <xf numFmtId="0" fontId="0" fillId="0" borderId="146" xfId="0" applyBorder="1" applyAlignment="1">
      <alignment horizontal="right" vertical="center"/>
    </xf>
    <xf numFmtId="0" fontId="0" fillId="0" borderId="147" xfId="0" applyBorder="1" applyAlignment="1">
      <alignment horizontal="right" vertical="center"/>
    </xf>
    <xf numFmtId="0" fontId="0" fillId="0" borderId="20" xfId="0" applyFont="1" applyBorder="1" applyAlignment="1">
      <alignment horizontal="center" vertical="center" wrapText="1"/>
    </xf>
    <xf numFmtId="0" fontId="11" fillId="0" borderId="66" xfId="0" applyFont="1" applyBorder="1" applyAlignment="1">
      <alignment vertical="center" wrapText="1"/>
    </xf>
    <xf numFmtId="0" fontId="2" fillId="0" borderId="0" xfId="62" applyFont="1" applyFill="1" applyBorder="1" applyAlignment="1" applyProtection="1">
      <alignment horizontal="left" vertical="center"/>
      <protection/>
    </xf>
    <xf numFmtId="0" fontId="2" fillId="0" borderId="0" xfId="62" applyFont="1" applyFill="1" applyBorder="1" applyAlignment="1" applyProtection="1">
      <alignment horizontal="left" vertical="center" shrinkToFit="1"/>
      <protection/>
    </xf>
    <xf numFmtId="0" fontId="2" fillId="0" borderId="0" xfId="62" applyFont="1" applyFill="1" applyProtection="1">
      <alignment vertical="center"/>
      <protection/>
    </xf>
    <xf numFmtId="0" fontId="0" fillId="0" borderId="0" xfId="62" applyFill="1" applyProtection="1">
      <alignment vertical="center"/>
      <protection/>
    </xf>
    <xf numFmtId="0" fontId="2" fillId="0" borderId="0" xfId="62" applyFont="1" applyFill="1" applyBorder="1" applyAlignment="1" applyProtection="1">
      <alignment horizontal="center" vertical="center" wrapText="1"/>
      <protection/>
    </xf>
    <xf numFmtId="0" fontId="2" fillId="0" borderId="0" xfId="62" applyFont="1" applyFill="1" applyBorder="1" applyAlignment="1" applyProtection="1">
      <alignment horizontal="center" vertical="center" shrinkToFit="1"/>
      <protection/>
    </xf>
    <xf numFmtId="0" fontId="0" fillId="0" borderId="0" xfId="0" applyAlignment="1" applyProtection="1">
      <alignment vertical="center"/>
      <protection/>
    </xf>
    <xf numFmtId="0" fontId="0" fillId="0" borderId="0" xfId="62" applyFont="1" applyFill="1" applyBorder="1" applyAlignment="1" applyProtection="1">
      <alignment horizontal="right" vertical="center"/>
      <protection/>
    </xf>
    <xf numFmtId="0" fontId="0" fillId="0" borderId="0" xfId="62" applyFont="1" applyFill="1" applyAlignment="1" applyProtection="1">
      <alignment vertical="center"/>
      <protection/>
    </xf>
    <xf numFmtId="0" fontId="0" fillId="0" borderId="0" xfId="62" applyFont="1" applyFill="1" applyBorder="1" applyAlignment="1" applyProtection="1">
      <alignment vertical="center" shrinkToFit="1"/>
      <protection/>
    </xf>
    <xf numFmtId="0" fontId="0" fillId="0" borderId="0" xfId="62" applyFont="1" applyFill="1" applyBorder="1" applyAlignment="1" applyProtection="1">
      <alignment vertical="center"/>
      <protection/>
    </xf>
    <xf numFmtId="0" fontId="4" fillId="0" borderId="0" xfId="62" applyFont="1" applyFill="1" applyAlignment="1" applyProtection="1">
      <alignment horizontal="right" vertical="center" shrinkToFit="1"/>
      <protection/>
    </xf>
    <xf numFmtId="0" fontId="4" fillId="36" borderId="0" xfId="62" applyFont="1" applyFill="1" applyBorder="1" applyAlignment="1" applyProtection="1">
      <alignment vertical="center"/>
      <protection/>
    </xf>
    <xf numFmtId="0" fontId="13" fillId="0" borderId="0" xfId="62" applyFont="1" applyFill="1" applyBorder="1" applyAlignment="1" applyProtection="1">
      <alignment horizontal="right" vertical="center"/>
      <protection/>
    </xf>
    <xf numFmtId="0" fontId="13" fillId="0" borderId="0" xfId="62" applyFont="1" applyFill="1" applyBorder="1" applyAlignment="1" applyProtection="1">
      <alignment vertical="center"/>
      <protection/>
    </xf>
    <xf numFmtId="0" fontId="13" fillId="0" borderId="0" xfId="62" applyFont="1" applyFill="1" applyBorder="1" applyAlignment="1" applyProtection="1">
      <alignment vertical="center" shrinkToFit="1"/>
      <protection/>
    </xf>
    <xf numFmtId="0" fontId="4" fillId="0" borderId="0" xfId="62" applyFont="1" applyFill="1" applyBorder="1" applyAlignment="1" applyProtection="1">
      <alignment vertical="center"/>
      <protection/>
    </xf>
    <xf numFmtId="0" fontId="0" fillId="0" borderId="0" xfId="62" applyFill="1" applyAlignment="1" applyProtection="1">
      <alignment vertical="center" shrinkToFit="1"/>
      <protection/>
    </xf>
    <xf numFmtId="0" fontId="0" fillId="0" borderId="0" xfId="62" applyFont="1" applyFill="1" applyAlignment="1" applyProtection="1">
      <alignment vertical="center" shrinkToFit="1"/>
      <protection/>
    </xf>
    <xf numFmtId="0" fontId="0" fillId="0" borderId="148" xfId="62" applyFont="1" applyFill="1" applyBorder="1" applyAlignment="1" applyProtection="1">
      <alignment vertical="center" shrinkToFit="1"/>
      <protection/>
    </xf>
    <xf numFmtId="0" fontId="0" fillId="37" borderId="149" xfId="62" applyFont="1" applyFill="1" applyBorder="1" applyAlignment="1" applyProtection="1">
      <alignment vertical="center" shrinkToFit="1"/>
      <protection/>
    </xf>
    <xf numFmtId="0" fontId="0" fillId="34" borderId="150" xfId="62" applyFont="1" applyFill="1" applyBorder="1" applyAlignment="1" applyProtection="1">
      <alignment vertical="center" shrinkToFit="1"/>
      <protection/>
    </xf>
    <xf numFmtId="0" fontId="0" fillId="34" borderId="151" xfId="62" applyFont="1" applyFill="1" applyBorder="1" applyAlignment="1" applyProtection="1">
      <alignment vertical="center" shrinkToFit="1"/>
      <protection/>
    </xf>
    <xf numFmtId="0" fontId="0" fillId="34" borderId="152" xfId="62" applyFont="1" applyFill="1" applyBorder="1" applyAlignment="1" applyProtection="1">
      <alignment vertical="center" shrinkToFit="1"/>
      <protection/>
    </xf>
    <xf numFmtId="0" fontId="0" fillId="34" borderId="153" xfId="62" applyFont="1" applyFill="1" applyBorder="1" applyAlignment="1" applyProtection="1">
      <alignment vertical="center" shrinkToFit="1"/>
      <protection/>
    </xf>
    <xf numFmtId="0" fontId="0" fillId="36" borderId="154" xfId="62" applyFont="1" applyFill="1" applyBorder="1" applyAlignment="1" applyProtection="1">
      <alignment vertical="center" shrinkToFit="1"/>
      <protection/>
    </xf>
    <xf numFmtId="0" fontId="0" fillId="36" borderId="155" xfId="62" applyFont="1" applyFill="1" applyBorder="1" applyAlignment="1" applyProtection="1">
      <alignment vertical="center" shrinkToFit="1"/>
      <protection/>
    </xf>
    <xf numFmtId="0" fontId="0" fillId="36" borderId="0" xfId="62" applyFill="1" applyAlignment="1" applyProtection="1">
      <alignment vertical="center" shrinkToFit="1"/>
      <protection/>
    </xf>
    <xf numFmtId="0" fontId="20" fillId="0" borderId="0" xfId="62" applyFont="1" applyFill="1" applyAlignment="1" applyProtection="1">
      <alignment vertical="center" shrinkToFit="1"/>
      <protection/>
    </xf>
    <xf numFmtId="0" fontId="20" fillId="0" borderId="0" xfId="62" applyFont="1" applyFill="1" applyAlignment="1" applyProtection="1">
      <alignment vertical="center"/>
      <protection/>
    </xf>
    <xf numFmtId="0" fontId="0" fillId="0" borderId="0" xfId="62" applyFont="1" applyFill="1" applyBorder="1" applyProtection="1">
      <alignment vertical="center"/>
      <protection/>
    </xf>
    <xf numFmtId="0" fontId="0" fillId="0" borderId="0" xfId="62" applyFill="1" applyBorder="1" applyAlignment="1" applyProtection="1">
      <alignment vertical="center" shrinkToFit="1"/>
      <protection/>
    </xf>
    <xf numFmtId="0" fontId="0" fillId="0" borderId="0" xfId="62" applyFill="1" applyBorder="1" applyProtection="1">
      <alignment vertical="center"/>
      <protection/>
    </xf>
    <xf numFmtId="0" fontId="0" fillId="37" borderId="156" xfId="62" applyFont="1" applyFill="1" applyBorder="1" applyAlignment="1" applyProtection="1">
      <alignment vertical="center" shrinkToFit="1"/>
      <protection/>
    </xf>
    <xf numFmtId="0" fontId="0" fillId="0" borderId="68" xfId="62" applyFont="1" applyFill="1" applyBorder="1" applyAlignment="1" applyProtection="1">
      <alignment vertical="center" shrinkToFit="1"/>
      <protection locked="0"/>
    </xf>
    <xf numFmtId="0" fontId="0" fillId="37" borderId="68" xfId="62" applyFont="1" applyFill="1" applyBorder="1" applyAlignment="1" applyProtection="1">
      <alignment vertical="center" shrinkToFit="1"/>
      <protection locked="0"/>
    </xf>
    <xf numFmtId="0" fontId="0" fillId="0" borderId="152" xfId="62" applyFont="1" applyFill="1" applyBorder="1" applyAlignment="1" applyProtection="1">
      <alignment vertical="center" shrinkToFit="1"/>
      <protection locked="0"/>
    </xf>
    <xf numFmtId="0" fontId="0" fillId="0" borderId="150" xfId="62" applyFill="1" applyBorder="1" applyAlignment="1" applyProtection="1">
      <alignment vertical="center" shrinkToFit="1"/>
      <protection locked="0"/>
    </xf>
    <xf numFmtId="0" fontId="0" fillId="0" borderId="157" xfId="62" applyFont="1" applyFill="1" applyBorder="1" applyAlignment="1" applyProtection="1">
      <alignment vertical="center" shrinkToFit="1"/>
      <protection locked="0"/>
    </xf>
    <xf numFmtId="0" fontId="5" fillId="0" borderId="158" xfId="0" applyFont="1" applyBorder="1" applyAlignment="1">
      <alignment horizontal="center" vertical="center" wrapText="1"/>
    </xf>
    <xf numFmtId="0" fontId="0" fillId="0" borderId="0" xfId="0" applyBorder="1" applyAlignment="1">
      <alignment horizontal="right" vertical="center"/>
    </xf>
    <xf numFmtId="0" fontId="0" fillId="0" borderId="34" xfId="0" applyBorder="1" applyAlignment="1">
      <alignment horizontal="left" vertical="center"/>
    </xf>
    <xf numFmtId="0" fontId="0" fillId="0" borderId="140" xfId="0" applyBorder="1" applyAlignment="1">
      <alignment horizontal="center" vertical="center"/>
    </xf>
    <xf numFmtId="0" fontId="7" fillId="0" borderId="35" xfId="0" applyFont="1" applyBorder="1" applyAlignment="1">
      <alignment vertical="center" wrapText="1"/>
    </xf>
    <xf numFmtId="0" fontId="0" fillId="0" borderId="159" xfId="62" applyFont="1" applyFill="1" applyBorder="1" applyAlignment="1" applyProtection="1">
      <alignment vertical="center" shrinkToFit="1"/>
      <protection locked="0"/>
    </xf>
    <xf numFmtId="0" fontId="0" fillId="0" borderId="107" xfId="62" applyFont="1" applyFill="1" applyBorder="1" applyAlignment="1" applyProtection="1">
      <alignment vertical="center" shrinkToFit="1"/>
      <protection locked="0"/>
    </xf>
    <xf numFmtId="0" fontId="0" fillId="0" borderId="160" xfId="62" applyFont="1" applyFill="1" applyBorder="1" applyAlignment="1" applyProtection="1">
      <alignment vertical="center" shrinkToFit="1"/>
      <protection/>
    </xf>
    <xf numFmtId="0" fontId="0" fillId="0" borderId="161" xfId="0" applyBorder="1" applyAlignment="1">
      <alignment vertical="center"/>
    </xf>
    <xf numFmtId="0" fontId="7" fillId="0" borderId="51" xfId="0" applyFont="1" applyBorder="1" applyAlignment="1" applyProtection="1">
      <alignment horizontal="left" vertical="center" wrapText="1"/>
      <protection/>
    </xf>
    <xf numFmtId="0" fontId="4" fillId="0" borderId="0" xfId="0" applyFont="1" applyBorder="1" applyAlignment="1">
      <alignment vertical="center"/>
    </xf>
    <xf numFmtId="0" fontId="0" fillId="0" borderId="0" xfId="62" applyFont="1" applyFill="1" applyBorder="1" applyAlignment="1">
      <alignment vertical="center"/>
      <protection/>
    </xf>
    <xf numFmtId="0" fontId="0" fillId="0" borderId="162" xfId="0" applyNumberFormat="1" applyFont="1" applyBorder="1" applyAlignment="1" applyProtection="1">
      <alignment vertical="center" shrinkToFit="1"/>
      <protection locked="0"/>
    </xf>
    <xf numFmtId="0" fontId="0" fillId="0" borderId="152" xfId="0" applyNumberFormat="1" applyFont="1" applyBorder="1" applyAlignment="1" applyProtection="1">
      <alignment horizontal="center" vertical="center" shrinkToFit="1"/>
      <protection locked="0"/>
    </xf>
    <xf numFmtId="0" fontId="0" fillId="0" borderId="152" xfId="0" applyNumberFormat="1" applyBorder="1" applyAlignment="1" applyProtection="1">
      <alignment horizontal="center" vertical="center" shrinkToFit="1"/>
      <protection locked="0"/>
    </xf>
    <xf numFmtId="0" fontId="0" fillId="0" borderId="152" xfId="0" applyNumberFormat="1" applyFont="1" applyBorder="1" applyAlignment="1" applyProtection="1">
      <alignment vertical="center" shrinkToFit="1"/>
      <protection locked="0"/>
    </xf>
    <xf numFmtId="0" fontId="0" fillId="0" borderId="152" xfId="0" applyNumberFormat="1" applyFont="1" applyBorder="1" applyAlignment="1" applyProtection="1">
      <alignment vertical="center"/>
      <protection locked="0"/>
    </xf>
    <xf numFmtId="186" fontId="0" fillId="0" borderId="160" xfId="0" applyNumberFormat="1" applyFont="1" applyBorder="1" applyAlignment="1" applyProtection="1">
      <alignment horizontal="center" vertical="center"/>
      <protection locked="0"/>
    </xf>
    <xf numFmtId="0" fontId="0" fillId="0" borderId="123" xfId="0" applyNumberFormat="1" applyBorder="1" applyAlignment="1" applyProtection="1">
      <alignment vertical="center" shrinkToFit="1"/>
      <protection locked="0"/>
    </xf>
    <xf numFmtId="0" fontId="0" fillId="0" borderId="68" xfId="0" applyNumberFormat="1" applyBorder="1" applyAlignment="1" applyProtection="1">
      <alignment horizontal="center" vertical="center" shrinkToFit="1"/>
      <protection locked="0"/>
    </xf>
    <xf numFmtId="186" fontId="0" fillId="0" borderId="124" xfId="0" applyNumberFormat="1" applyFont="1" applyFill="1" applyBorder="1" applyAlignment="1" applyProtection="1">
      <alignment horizontal="center" vertical="center"/>
      <protection locked="0"/>
    </xf>
    <xf numFmtId="0" fontId="0" fillId="0" borderId="152" xfId="0" applyNumberFormat="1" applyBorder="1" applyAlignment="1" applyProtection="1">
      <alignment vertical="center" shrinkToFit="1"/>
      <protection locked="0"/>
    </xf>
    <xf numFmtId="0" fontId="11" fillId="0" borderId="68" xfId="0" applyFont="1" applyBorder="1" applyAlignment="1" applyProtection="1">
      <alignment vertical="center" wrapText="1" shrinkToFit="1"/>
      <protection locked="0"/>
    </xf>
    <xf numFmtId="0" fontId="9" fillId="35" borderId="0" xfId="0" applyFont="1" applyFill="1" applyBorder="1" applyAlignment="1">
      <alignment vertical="center" wrapText="1"/>
    </xf>
    <xf numFmtId="0" fontId="0" fillId="0" borderId="163" xfId="0" applyFont="1" applyBorder="1" applyAlignment="1" applyProtection="1">
      <alignment vertical="center" shrinkToFit="1"/>
      <protection locked="0"/>
    </xf>
    <xf numFmtId="0" fontId="0" fillId="0" borderId="164" xfId="0" applyFont="1" applyBorder="1" applyAlignment="1" applyProtection="1">
      <alignment horizontal="center" vertical="center" shrinkToFit="1"/>
      <protection locked="0"/>
    </xf>
    <xf numFmtId="0" fontId="0" fillId="0" borderId="163" xfId="0" applyFont="1" applyBorder="1" applyAlignment="1" applyProtection="1">
      <alignment horizontal="center" vertical="center" shrinkToFit="1"/>
      <protection locked="0"/>
    </xf>
    <xf numFmtId="0" fontId="11" fillId="0" borderId="165" xfId="0" applyFont="1" applyBorder="1" applyAlignment="1" applyProtection="1">
      <alignment vertical="center" wrapText="1" shrinkToFit="1"/>
      <protection locked="0"/>
    </xf>
    <xf numFmtId="0" fontId="0" fillId="0" borderId="165" xfId="0" applyFont="1" applyBorder="1" applyAlignment="1" applyProtection="1">
      <alignment horizontal="center" vertical="center" shrinkToFit="1"/>
      <protection locked="0"/>
    </xf>
    <xf numFmtId="0" fontId="0" fillId="0" borderId="166" xfId="0" applyFont="1" applyBorder="1" applyAlignment="1" applyProtection="1">
      <alignment horizontal="center" vertical="center" shrinkToFit="1"/>
      <protection locked="0"/>
    </xf>
    <xf numFmtId="0" fontId="0" fillId="0" borderId="167" xfId="0" applyFont="1" applyBorder="1" applyAlignment="1" applyProtection="1">
      <alignment horizontal="center" vertical="center" shrinkToFit="1"/>
      <protection locked="0"/>
    </xf>
    <xf numFmtId="0" fontId="24" fillId="0" borderId="165" xfId="0" applyFont="1" applyBorder="1" applyAlignment="1" applyProtection="1">
      <alignment vertical="center" wrapText="1" shrinkToFit="1"/>
      <protection locked="0"/>
    </xf>
    <xf numFmtId="0" fontId="0" fillId="0" borderId="168" xfId="0" applyFont="1" applyBorder="1" applyAlignment="1" applyProtection="1">
      <alignment horizontal="center" vertical="center" shrinkToFit="1"/>
      <protection locked="0"/>
    </xf>
    <xf numFmtId="0" fontId="23" fillId="0" borderId="163" xfId="0" applyFont="1" applyFill="1" applyBorder="1" applyAlignment="1" applyProtection="1">
      <alignment vertical="center" shrinkToFit="1"/>
      <protection locked="0"/>
    </xf>
    <xf numFmtId="0" fontId="23" fillId="0" borderId="164" xfId="0" applyFont="1" applyFill="1" applyBorder="1" applyAlignment="1" applyProtection="1">
      <alignment horizontal="center" vertical="center" shrinkToFit="1"/>
      <protection locked="0"/>
    </xf>
    <xf numFmtId="0" fontId="23" fillId="0" borderId="163" xfId="0" applyFont="1" applyFill="1" applyBorder="1" applyAlignment="1" applyProtection="1">
      <alignment horizontal="center" vertical="center" shrinkToFit="1"/>
      <protection locked="0"/>
    </xf>
    <xf numFmtId="0" fontId="23" fillId="0" borderId="165" xfId="0" applyFont="1" applyFill="1" applyBorder="1" applyAlignment="1" applyProtection="1">
      <alignment horizontal="center" vertical="center" shrinkToFit="1"/>
      <protection locked="0"/>
    </xf>
    <xf numFmtId="0" fontId="23" fillId="0" borderId="166" xfId="0" applyFont="1" applyFill="1" applyBorder="1" applyAlignment="1" applyProtection="1">
      <alignment horizontal="center" vertical="center" shrinkToFit="1"/>
      <protection locked="0"/>
    </xf>
    <xf numFmtId="0" fontId="23" fillId="0" borderId="167" xfId="0" applyFont="1" applyFill="1" applyBorder="1" applyAlignment="1" applyProtection="1">
      <alignment horizontal="center" vertical="center" shrinkToFit="1"/>
      <protection locked="0"/>
    </xf>
    <xf numFmtId="0" fontId="23" fillId="0" borderId="168" xfId="0" applyFont="1" applyFill="1" applyBorder="1" applyAlignment="1" applyProtection="1">
      <alignment horizontal="center" vertical="center" shrinkToFit="1"/>
      <protection locked="0"/>
    </xf>
    <xf numFmtId="0" fontId="0" fillId="0" borderId="164" xfId="0" applyFont="1" applyBorder="1" applyAlignment="1" applyProtection="1">
      <alignment vertical="center" shrinkToFit="1"/>
      <protection locked="0"/>
    </xf>
    <xf numFmtId="0" fontId="23" fillId="0" borderId="169" xfId="0" applyFont="1" applyFill="1" applyBorder="1" applyAlignment="1" applyProtection="1">
      <alignment vertical="center" shrinkToFit="1"/>
      <protection locked="0"/>
    </xf>
    <xf numFmtId="0" fontId="24" fillId="0" borderId="165" xfId="0" applyFont="1" applyFill="1" applyBorder="1" applyAlignment="1" applyProtection="1">
      <alignment vertical="center" wrapText="1" shrinkToFit="1"/>
      <protection locked="0"/>
    </xf>
    <xf numFmtId="0" fontId="23" fillId="0" borderId="169" xfId="0" applyFont="1" applyBorder="1" applyAlignment="1" applyProtection="1">
      <alignment vertical="center" shrinkToFit="1"/>
      <protection locked="0"/>
    </xf>
    <xf numFmtId="0" fontId="23" fillId="0" borderId="163" xfId="0" applyFont="1" applyBorder="1" applyAlignment="1" applyProtection="1">
      <alignment vertical="center" shrinkToFit="1"/>
      <protection locked="0"/>
    </xf>
    <xf numFmtId="0" fontId="23" fillId="0" borderId="164" xfId="0" applyFont="1" applyBorder="1" applyAlignment="1" applyProtection="1">
      <alignment horizontal="center" vertical="center" shrinkToFit="1"/>
      <protection locked="0"/>
    </xf>
    <xf numFmtId="0" fontId="23" fillId="0" borderId="163" xfId="0" applyFont="1" applyBorder="1" applyAlignment="1" applyProtection="1">
      <alignment horizontal="center" vertical="center" shrinkToFit="1"/>
      <protection locked="0"/>
    </xf>
    <xf numFmtId="0" fontId="23" fillId="0" borderId="165" xfId="0" applyFont="1" applyBorder="1" applyAlignment="1" applyProtection="1">
      <alignment horizontal="center" vertical="center" shrinkToFit="1"/>
      <protection locked="0"/>
    </xf>
    <xf numFmtId="0" fontId="23" fillId="0" borderId="166" xfId="0" applyFont="1" applyBorder="1" applyAlignment="1" applyProtection="1">
      <alignment horizontal="center" vertical="center" shrinkToFit="1"/>
      <protection locked="0"/>
    </xf>
    <xf numFmtId="0" fontId="23" fillId="0" borderId="168" xfId="0" applyFont="1" applyBorder="1" applyAlignment="1" applyProtection="1">
      <alignment horizontal="center" vertical="center" shrinkToFit="1"/>
      <protection locked="0"/>
    </xf>
    <xf numFmtId="0" fontId="0" fillId="0" borderId="170" xfId="0" applyFont="1" applyBorder="1" applyAlignment="1" applyProtection="1">
      <alignment horizontal="center" vertical="center" shrinkToFit="1"/>
      <protection locked="0"/>
    </xf>
    <xf numFmtId="0" fontId="0" fillId="0" borderId="149" xfId="0" applyFont="1" applyBorder="1" applyAlignment="1" applyProtection="1">
      <alignment vertical="center" shrinkToFit="1"/>
      <protection locked="0"/>
    </xf>
    <xf numFmtId="0" fontId="11" fillId="0" borderId="165" xfId="0" applyFont="1" applyBorder="1" applyAlignment="1" applyProtection="1">
      <alignment vertical="center" shrinkToFit="1"/>
      <protection locked="0"/>
    </xf>
    <xf numFmtId="0" fontId="24" fillId="0" borderId="165" xfId="0" applyFont="1" applyFill="1" applyBorder="1" applyAlignment="1" applyProtection="1">
      <alignment vertical="center" shrinkToFit="1"/>
      <protection locked="0"/>
    </xf>
    <xf numFmtId="195" fontId="0" fillId="0" borderId="115" xfId="0" applyNumberFormat="1" applyBorder="1" applyAlignment="1" applyProtection="1">
      <alignment horizontal="center" vertical="center" shrinkToFit="1"/>
      <protection locked="0"/>
    </xf>
    <xf numFmtId="195" fontId="0" fillId="0" borderId="171" xfId="0" applyNumberFormat="1" applyBorder="1" applyAlignment="1" applyProtection="1">
      <alignment horizontal="center" vertical="center" shrinkToFit="1"/>
      <protection locked="0"/>
    </xf>
    <xf numFmtId="195" fontId="0" fillId="0" borderId="164" xfId="0" applyNumberFormat="1" applyBorder="1" applyAlignment="1" applyProtection="1">
      <alignment horizontal="center" vertical="center" shrinkToFit="1"/>
      <protection locked="0"/>
    </xf>
    <xf numFmtId="195" fontId="0" fillId="0" borderId="163" xfId="0" applyNumberFormat="1" applyBorder="1" applyAlignment="1" applyProtection="1">
      <alignment horizontal="center" vertical="center" shrinkToFit="1"/>
      <protection locked="0"/>
    </xf>
    <xf numFmtId="195" fontId="23" fillId="0" borderId="164" xfId="0" applyNumberFormat="1" applyFont="1" applyFill="1" applyBorder="1" applyAlignment="1" applyProtection="1">
      <alignment horizontal="center" vertical="center" shrinkToFit="1"/>
      <protection locked="0"/>
    </xf>
    <xf numFmtId="195" fontId="23" fillId="0" borderId="163" xfId="0" applyNumberFormat="1" applyFont="1" applyFill="1" applyBorder="1" applyAlignment="1" applyProtection="1">
      <alignment horizontal="center" vertical="center" shrinkToFit="1"/>
      <protection locked="0"/>
    </xf>
    <xf numFmtId="195" fontId="23" fillId="0" borderId="164" xfId="0" applyNumberFormat="1" applyFont="1" applyBorder="1" applyAlignment="1" applyProtection="1">
      <alignment horizontal="center" vertical="center" shrinkToFit="1"/>
      <protection locked="0"/>
    </xf>
    <xf numFmtId="195" fontId="23" fillId="0" borderId="163" xfId="0" applyNumberFormat="1" applyFont="1" applyBorder="1" applyAlignment="1" applyProtection="1">
      <alignment horizontal="center" vertical="center" shrinkToFit="1"/>
      <protection locked="0"/>
    </xf>
    <xf numFmtId="195" fontId="0" fillId="0" borderId="115" xfId="0" applyNumberFormat="1" applyFont="1" applyBorder="1" applyAlignment="1" applyProtection="1">
      <alignment horizontal="center" vertical="center" shrinkToFit="1"/>
      <protection locked="0"/>
    </xf>
    <xf numFmtId="195" fontId="0" fillId="0" borderId="47" xfId="0" applyNumberFormat="1" applyFont="1" applyBorder="1" applyAlignment="1" applyProtection="1">
      <alignment horizontal="center" vertical="center" shrinkToFit="1"/>
      <protection locked="0"/>
    </xf>
    <xf numFmtId="195" fontId="0" fillId="0" borderId="118" xfId="0" applyNumberFormat="1" applyFont="1" applyBorder="1" applyAlignment="1" applyProtection="1">
      <alignment horizontal="center" vertical="center" shrinkToFit="1"/>
      <protection locked="0"/>
    </xf>
    <xf numFmtId="195" fontId="0" fillId="0" borderId="106" xfId="0" applyNumberFormat="1" applyFont="1" applyBorder="1" applyAlignment="1" applyProtection="1">
      <alignment horizontal="center" vertical="center" shrinkToFit="1"/>
      <protection locked="0"/>
    </xf>
    <xf numFmtId="0" fontId="23" fillId="0" borderId="123" xfId="0" applyFont="1" applyBorder="1" applyAlignment="1" applyProtection="1">
      <alignment vertical="center" shrinkToFit="1"/>
      <protection locked="0"/>
    </xf>
    <xf numFmtId="0" fontId="0" fillId="0" borderId="123" xfId="0" applyFont="1" applyBorder="1" applyAlignment="1" applyProtection="1">
      <alignment horizontal="left" vertical="center" shrinkToFit="1"/>
      <protection locked="0"/>
    </xf>
    <xf numFmtId="0" fontId="0" fillId="0" borderId="110" xfId="0" applyFont="1" applyBorder="1" applyAlignment="1" applyProtection="1">
      <alignment horizontal="right" vertical="top" wrapText="1"/>
      <protection locked="0"/>
    </xf>
    <xf numFmtId="0" fontId="0" fillId="0" borderId="110" xfId="0" applyFont="1" applyFill="1" applyBorder="1" applyAlignment="1" applyProtection="1">
      <alignment horizontal="right" vertical="top" wrapText="1"/>
      <protection locked="0"/>
    </xf>
    <xf numFmtId="0" fontId="0" fillId="0" borderId="172" xfId="0" applyFont="1" applyBorder="1" applyAlignment="1" applyProtection="1">
      <alignment horizontal="left" vertical="top" wrapText="1"/>
      <protection locked="0"/>
    </xf>
    <xf numFmtId="0" fontId="0" fillId="0" borderId="173" xfId="0" applyBorder="1" applyAlignment="1" applyProtection="1">
      <alignment horizontal="left" vertical="top"/>
      <protection locked="0"/>
    </xf>
    <xf numFmtId="0" fontId="0" fillId="0" borderId="174" xfId="0" applyFont="1" applyBorder="1" applyAlignment="1" applyProtection="1">
      <alignment horizontal="right" vertical="top" wrapText="1"/>
      <protection locked="0"/>
    </xf>
    <xf numFmtId="0" fontId="0" fillId="0" borderId="175" xfId="61" applyNumberFormat="1" applyFont="1" applyFill="1" applyBorder="1" applyAlignment="1" applyProtection="1">
      <alignment horizontal="left" vertical="center" shrinkToFit="1"/>
      <protection locked="0"/>
    </xf>
    <xf numFmtId="0" fontId="9" fillId="0" borderId="133" xfId="61" applyNumberFormat="1" applyFont="1" applyFill="1" applyBorder="1" applyAlignment="1" applyProtection="1">
      <alignment vertical="center" wrapText="1"/>
      <protection locked="0"/>
    </xf>
    <xf numFmtId="0" fontId="0" fillId="0" borderId="176" xfId="61" applyNumberFormat="1" applyFont="1" applyFill="1" applyBorder="1" applyAlignment="1" applyProtection="1">
      <alignment horizontal="center" vertical="center" shrinkToFit="1"/>
      <protection locked="0"/>
    </xf>
    <xf numFmtId="0" fontId="0" fillId="0" borderId="134" xfId="61" applyNumberFormat="1" applyFont="1" applyFill="1" applyBorder="1" applyAlignment="1" applyProtection="1">
      <alignment horizontal="left" vertical="center" shrinkToFit="1"/>
      <protection locked="0"/>
    </xf>
    <xf numFmtId="0" fontId="0" fillId="0" borderId="105" xfId="61" applyNumberFormat="1" applyFont="1" applyFill="1" applyBorder="1" applyAlignment="1" applyProtection="1">
      <alignment vertical="center" shrinkToFit="1"/>
      <protection locked="0"/>
    </xf>
    <xf numFmtId="0" fontId="0" fillId="0" borderId="135" xfId="61" applyNumberFormat="1" applyFont="1" applyFill="1" applyBorder="1" applyAlignment="1" applyProtection="1">
      <alignment horizontal="center" vertical="center" shrinkToFit="1"/>
      <protection locked="0"/>
    </xf>
    <xf numFmtId="0" fontId="9" fillId="0" borderId="134" xfId="61" applyNumberFormat="1" applyFont="1" applyFill="1" applyBorder="1" applyAlignment="1" applyProtection="1">
      <alignment horizontal="left" vertical="center" wrapText="1"/>
      <protection locked="0"/>
    </xf>
    <xf numFmtId="0" fontId="0" fillId="0" borderId="134" xfId="61" applyNumberFormat="1" applyFont="1" applyFill="1" applyBorder="1" applyAlignment="1" applyProtection="1">
      <alignment vertical="center" shrinkToFit="1"/>
      <protection locked="0"/>
    </xf>
    <xf numFmtId="0" fontId="23" fillId="0" borderId="177" xfId="0" applyFont="1" applyFill="1" applyBorder="1" applyAlignment="1" applyProtection="1">
      <alignment vertical="center" wrapText="1"/>
      <protection locked="0"/>
    </xf>
    <xf numFmtId="0" fontId="23" fillId="0" borderId="178" xfId="0" applyFont="1" applyFill="1" applyBorder="1" applyAlignment="1" applyProtection="1">
      <alignment vertical="center" wrapText="1"/>
      <protection locked="0"/>
    </xf>
    <xf numFmtId="0" fontId="23" fillId="0" borderId="179" xfId="0" applyFont="1" applyFill="1" applyBorder="1" applyAlignment="1" applyProtection="1">
      <alignment vertical="center" wrapText="1"/>
      <protection locked="0"/>
    </xf>
    <xf numFmtId="0" fontId="0" fillId="34" borderId="0" xfId="62" applyFill="1" applyBorder="1" applyAlignment="1" applyProtection="1">
      <alignment vertical="center" shrinkToFit="1"/>
      <protection/>
    </xf>
    <xf numFmtId="0" fontId="0" fillId="0" borderId="180" xfId="62" applyFont="1" applyFill="1" applyBorder="1" applyAlignment="1" applyProtection="1">
      <alignment horizontal="center" vertical="center"/>
      <protection/>
    </xf>
    <xf numFmtId="0" fontId="61" fillId="0" borderId="123" xfId="0" applyNumberFormat="1" applyFont="1" applyBorder="1" applyAlignment="1" applyProtection="1">
      <alignment vertical="center" shrinkToFit="1"/>
      <protection locked="0"/>
    </xf>
    <xf numFmtId="0" fontId="61" fillId="0" borderId="68" xfId="0" applyNumberFormat="1" applyFont="1" applyBorder="1" applyAlignment="1" applyProtection="1">
      <alignment horizontal="center" vertical="center" shrinkToFit="1"/>
      <protection locked="0"/>
    </xf>
    <xf numFmtId="0" fontId="61" fillId="0" borderId="68" xfId="0" applyNumberFormat="1" applyFont="1" applyBorder="1" applyAlignment="1" applyProtection="1">
      <alignment vertical="center" shrinkToFit="1"/>
      <protection locked="0"/>
    </xf>
    <xf numFmtId="0" fontId="61" fillId="0" borderId="68" xfId="0" applyNumberFormat="1" applyFont="1" applyBorder="1" applyAlignment="1" applyProtection="1">
      <alignment vertical="center"/>
      <protection locked="0"/>
    </xf>
    <xf numFmtId="186" fontId="61" fillId="0" borderId="124" xfId="0" applyNumberFormat="1" applyFont="1" applyBorder="1" applyAlignment="1" applyProtection="1">
      <alignment horizontal="center" vertical="center"/>
      <protection locked="0"/>
    </xf>
    <xf numFmtId="0" fontId="0" fillId="0" borderId="22" xfId="0" applyFont="1" applyBorder="1" applyAlignment="1" applyProtection="1">
      <alignment vertical="center" wrapText="1"/>
      <protection locked="0"/>
    </xf>
    <xf numFmtId="0" fontId="0" fillId="0" borderId="0" xfId="0" applyFont="1" applyBorder="1" applyAlignment="1" applyProtection="1">
      <alignment vertical="center" wrapText="1"/>
      <protection locked="0"/>
    </xf>
    <xf numFmtId="0" fontId="0" fillId="0" borderId="181" xfId="0" applyFont="1" applyBorder="1" applyAlignment="1" applyProtection="1">
      <alignment vertical="center" wrapText="1"/>
      <protection locked="0"/>
    </xf>
    <xf numFmtId="0" fontId="0" fillId="0" borderId="2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81" xfId="0" applyFont="1" applyBorder="1" applyAlignment="1" applyProtection="1">
      <alignment horizontal="left" vertical="center" wrapText="1"/>
      <protection locked="0"/>
    </xf>
    <xf numFmtId="0" fontId="0" fillId="0" borderId="182" xfId="0" applyFont="1" applyBorder="1" applyAlignment="1" applyProtection="1">
      <alignment vertical="center" wrapText="1"/>
      <protection locked="0"/>
    </xf>
    <xf numFmtId="0" fontId="0" fillId="0" borderId="183" xfId="0" applyFont="1" applyBorder="1" applyAlignment="1" applyProtection="1">
      <alignment vertical="center" wrapText="1"/>
      <protection locked="0"/>
    </xf>
    <xf numFmtId="0" fontId="0" fillId="0" borderId="173" xfId="0" applyFont="1" applyBorder="1" applyAlignment="1" applyProtection="1">
      <alignment vertical="center" wrapText="1"/>
      <protection locked="0"/>
    </xf>
    <xf numFmtId="0" fontId="0" fillId="0" borderId="22" xfId="0" applyFont="1" applyBorder="1" applyAlignment="1" applyProtection="1">
      <alignment horizontal="left" vertical="center" wrapText="1"/>
      <protection locked="0"/>
    </xf>
    <xf numFmtId="0" fontId="0" fillId="0" borderId="22" xfId="0" applyFont="1" applyBorder="1" applyAlignment="1" applyProtection="1">
      <alignment vertical="center" wrapText="1"/>
      <protection locked="0"/>
    </xf>
    <xf numFmtId="0" fontId="11" fillId="0" borderId="22" xfId="0" applyFont="1" applyBorder="1" applyAlignment="1" applyProtection="1">
      <alignment vertical="center" wrapText="1"/>
      <protection locked="0"/>
    </xf>
    <xf numFmtId="0" fontId="0" fillId="0" borderId="0" xfId="0" applyFont="1" applyBorder="1" applyAlignment="1" applyProtection="1">
      <alignment horizontal="left" vertical="center" wrapText="1"/>
      <protection locked="0"/>
    </xf>
    <xf numFmtId="0" fontId="0" fillId="0" borderId="181" xfId="0" applyFont="1" applyBorder="1" applyAlignment="1" applyProtection="1">
      <alignment horizontal="left" vertical="center" wrapText="1"/>
      <protection locked="0"/>
    </xf>
    <xf numFmtId="0" fontId="0" fillId="0" borderId="0" xfId="0" applyFont="1" applyBorder="1" applyAlignment="1" applyProtection="1">
      <alignment vertical="center" wrapText="1"/>
      <protection locked="0"/>
    </xf>
    <xf numFmtId="0" fontId="0" fillId="0" borderId="181" xfId="0" applyFont="1" applyBorder="1" applyAlignment="1" applyProtection="1">
      <alignment vertical="center" wrapText="1"/>
      <protection locked="0"/>
    </xf>
    <xf numFmtId="0" fontId="11" fillId="0" borderId="0" xfId="0" applyFont="1" applyBorder="1" applyAlignment="1" applyProtection="1">
      <alignment vertical="center" wrapText="1"/>
      <protection locked="0"/>
    </xf>
    <xf numFmtId="0" fontId="11" fillId="0" borderId="181" xfId="0" applyFont="1" applyBorder="1" applyAlignment="1" applyProtection="1">
      <alignment vertical="center" wrapText="1"/>
      <protection locked="0"/>
    </xf>
    <xf numFmtId="0" fontId="0" fillId="0" borderId="80" xfId="0" applyBorder="1" applyAlignment="1">
      <alignment horizontal="center" vertical="center"/>
    </xf>
    <xf numFmtId="49" fontId="0" fillId="13" borderId="32" xfId="0" applyNumberFormat="1" applyFill="1" applyBorder="1" applyAlignment="1" applyProtection="1">
      <alignment vertical="center" wrapText="1"/>
      <protection locked="0"/>
    </xf>
    <xf numFmtId="0" fontId="0" fillId="13" borderId="32" xfId="0" applyFill="1" applyBorder="1" applyAlignment="1" applyProtection="1">
      <alignment vertical="center" wrapText="1"/>
      <protection locked="0"/>
    </xf>
    <xf numFmtId="0" fontId="0" fillId="0" borderId="0" xfId="0" applyBorder="1" applyAlignment="1">
      <alignment horizontal="center" vertical="center" wrapText="1"/>
    </xf>
    <xf numFmtId="0" fontId="0" fillId="0" borderId="55" xfId="0" applyFont="1" applyBorder="1" applyAlignment="1">
      <alignment vertical="center" wrapText="1"/>
    </xf>
    <xf numFmtId="0" fontId="0" fillId="0" borderId="77" xfId="0" applyBorder="1" applyAlignment="1">
      <alignment vertical="center"/>
    </xf>
    <xf numFmtId="200" fontId="7" fillId="0" borderId="49" xfId="0" applyNumberFormat="1" applyFont="1" applyBorder="1" applyAlignment="1">
      <alignment horizontal="left" vertical="center"/>
    </xf>
    <xf numFmtId="0" fontId="0" fillId="0" borderId="76" xfId="0" applyBorder="1" applyAlignment="1">
      <alignment vertical="center" wrapText="1"/>
    </xf>
    <xf numFmtId="0" fontId="0" fillId="0" borderId="76" xfId="0" applyFont="1" applyBorder="1" applyAlignment="1">
      <alignment vertical="center" wrapText="1"/>
    </xf>
    <xf numFmtId="0" fontId="0" fillId="0" borderId="32" xfId="0" applyBorder="1" applyAlignment="1">
      <alignment horizontal="center" vertical="center" wrapText="1"/>
    </xf>
    <xf numFmtId="0" fontId="7" fillId="0" borderId="32" xfId="0" applyFont="1" applyBorder="1" applyAlignment="1">
      <alignment horizontal="center" vertical="center" wrapText="1"/>
    </xf>
    <xf numFmtId="0" fontId="0" fillId="38" borderId="34" xfId="0" applyFill="1" applyBorder="1" applyAlignment="1">
      <alignment vertical="center"/>
    </xf>
    <xf numFmtId="0" fontId="0" fillId="38" borderId="36" xfId="0" applyFill="1" applyBorder="1" applyAlignment="1">
      <alignment vertical="center"/>
    </xf>
    <xf numFmtId="0" fontId="0" fillId="38" borderId="16" xfId="0" applyFill="1" applyBorder="1" applyAlignment="1">
      <alignment vertical="center" wrapText="1"/>
    </xf>
    <xf numFmtId="0" fontId="0" fillId="38" borderId="14" xfId="0" applyFill="1" applyBorder="1" applyAlignment="1">
      <alignment vertical="center" wrapText="1"/>
    </xf>
    <xf numFmtId="0" fontId="0" fillId="38" borderId="17" xfId="0" applyFill="1" applyBorder="1" applyAlignment="1">
      <alignment vertical="center" wrapText="1"/>
    </xf>
    <xf numFmtId="0" fontId="0" fillId="38" borderId="56" xfId="0" applyFill="1" applyBorder="1" applyAlignment="1">
      <alignment vertical="center" wrapText="1"/>
    </xf>
    <xf numFmtId="0" fontId="0" fillId="38" borderId="15" xfId="0" applyFill="1" applyBorder="1" applyAlignment="1">
      <alignment vertical="center" wrapText="1"/>
    </xf>
    <xf numFmtId="0" fontId="0" fillId="38" borderId="51" xfId="0" applyFill="1" applyBorder="1" applyAlignment="1">
      <alignment vertical="center"/>
    </xf>
    <xf numFmtId="0" fontId="0" fillId="38" borderId="52" xfId="0" applyFill="1" applyBorder="1" applyAlignment="1">
      <alignment vertical="center"/>
    </xf>
    <xf numFmtId="0" fontId="0" fillId="38" borderId="122" xfId="0" applyFill="1" applyBorder="1" applyAlignment="1">
      <alignment horizontal="left" vertical="center"/>
    </xf>
    <xf numFmtId="0" fontId="0" fillId="38" borderId="73" xfId="0" applyFill="1" applyBorder="1" applyAlignment="1">
      <alignment horizontal="right" vertical="center"/>
    </xf>
    <xf numFmtId="0" fontId="7" fillId="38" borderId="51" xfId="0" applyFont="1" applyFill="1" applyBorder="1" applyAlignment="1">
      <alignment horizontal="left" vertical="center"/>
    </xf>
    <xf numFmtId="0" fontId="0" fillId="38" borderId="72" xfId="0" applyFill="1" applyBorder="1" applyAlignment="1">
      <alignment horizontal="left" vertical="center" wrapText="1"/>
    </xf>
    <xf numFmtId="0" fontId="0" fillId="38" borderId="51" xfId="0" applyFill="1" applyBorder="1" applyAlignment="1">
      <alignment horizontal="right" vertical="center"/>
    </xf>
    <xf numFmtId="0" fontId="7" fillId="38" borderId="52" xfId="0" applyFont="1" applyFill="1" applyBorder="1" applyAlignment="1">
      <alignment horizontal="left" vertical="center"/>
    </xf>
    <xf numFmtId="0" fontId="0" fillId="38" borderId="64" xfId="0" applyFill="1" applyBorder="1" applyAlignment="1">
      <alignment vertical="center"/>
    </xf>
    <xf numFmtId="0" fontId="0" fillId="38" borderId="76" xfId="0" applyFill="1" applyBorder="1" applyAlignment="1">
      <alignment vertical="center"/>
    </xf>
    <xf numFmtId="0" fontId="0" fillId="38" borderId="35" xfId="0" applyFill="1" applyBorder="1" applyAlignment="1">
      <alignment vertical="center"/>
    </xf>
    <xf numFmtId="0" fontId="7" fillId="38" borderId="49" xfId="0" applyFont="1" applyFill="1" applyBorder="1" applyAlignment="1">
      <alignment horizontal="center" vertical="center"/>
    </xf>
    <xf numFmtId="0" fontId="9" fillId="38" borderId="55" xfId="0" applyFont="1" applyFill="1" applyBorder="1" applyAlignment="1">
      <alignment vertical="center" wrapText="1"/>
    </xf>
    <xf numFmtId="0" fontId="0" fillId="38" borderId="34" xfId="0" applyFill="1" applyBorder="1" applyAlignment="1">
      <alignment vertical="center"/>
    </xf>
    <xf numFmtId="0" fontId="7" fillId="38" borderId="34" xfId="0" applyFont="1" applyFill="1" applyBorder="1" applyAlignment="1">
      <alignment horizontal="left" vertical="center"/>
    </xf>
    <xf numFmtId="0" fontId="0" fillId="0" borderId="0" xfId="0" applyFill="1" applyBorder="1" applyAlignment="1">
      <alignment horizontal="center" vertical="center" wrapText="1"/>
    </xf>
    <xf numFmtId="0" fontId="0" fillId="33" borderId="31" xfId="0" applyFill="1" applyBorder="1" applyAlignment="1">
      <alignment horizontal="center" vertical="center" wrapText="1"/>
    </xf>
    <xf numFmtId="0" fontId="7" fillId="33" borderId="31"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0" fillId="0" borderId="22" xfId="0" applyBorder="1" applyAlignment="1">
      <alignment horizontal="center" vertical="center" wrapText="1"/>
    </xf>
    <xf numFmtId="0" fontId="11" fillId="0" borderId="31" xfId="0" applyFont="1" applyBorder="1" applyAlignment="1">
      <alignment horizontal="center" vertical="center" wrapText="1"/>
    </xf>
    <xf numFmtId="190" fontId="0" fillId="39" borderId="32" xfId="0" applyNumberFormat="1" applyFill="1" applyBorder="1" applyAlignment="1" applyProtection="1">
      <alignment horizontal="right" vertical="center" wrapText="1"/>
      <protection locked="0"/>
    </xf>
    <xf numFmtId="0" fontId="11" fillId="0" borderId="32" xfId="0" applyFont="1" applyBorder="1" applyAlignment="1">
      <alignment horizontal="center" vertical="center" wrapText="1"/>
    </xf>
    <xf numFmtId="0" fontId="0" fillId="34" borderId="32" xfId="0" applyFill="1" applyBorder="1" applyAlignment="1">
      <alignment horizontal="center" vertical="center" wrapText="1"/>
    </xf>
    <xf numFmtId="0" fontId="9" fillId="0" borderId="32" xfId="0" applyFont="1" applyBorder="1" applyAlignment="1">
      <alignment horizontal="center" vertical="center" wrapText="1"/>
    </xf>
    <xf numFmtId="0" fontId="7" fillId="0" borderId="0" xfId="0" applyFont="1" applyBorder="1" applyAlignment="1">
      <alignment horizontal="center" vertical="center" wrapText="1"/>
    </xf>
    <xf numFmtId="0" fontId="0" fillId="0" borderId="68" xfId="62" applyFont="1" applyFill="1" applyBorder="1" applyAlignment="1" applyProtection="1">
      <alignment vertical="center" shrinkToFit="1"/>
      <protection/>
    </xf>
    <xf numFmtId="0" fontId="0" fillId="37" borderId="68" xfId="62" applyFont="1" applyFill="1" applyBorder="1" applyAlignment="1" applyProtection="1">
      <alignment vertical="center" wrapText="1" shrinkToFit="1"/>
      <protection locked="0"/>
    </xf>
    <xf numFmtId="0" fontId="0" fillId="37" borderId="68" xfId="62" applyFill="1" applyBorder="1" applyAlignment="1" applyProtection="1">
      <alignment vertical="center" shrinkToFit="1"/>
      <protection locked="0"/>
    </xf>
    <xf numFmtId="0" fontId="0" fillId="34" borderId="31" xfId="62" applyFill="1" applyBorder="1" applyAlignment="1" applyProtection="1">
      <alignment vertical="center" shrinkToFit="1"/>
      <protection/>
    </xf>
    <xf numFmtId="0" fontId="0" fillId="0" borderId="68" xfId="62" applyFont="1" applyFill="1" applyBorder="1" applyAlignment="1" applyProtection="1">
      <alignment vertical="center" wrapText="1" shrinkToFit="1"/>
      <protection locked="0"/>
    </xf>
    <xf numFmtId="0" fontId="0" fillId="0" borderId="184" xfId="62" applyFill="1" applyBorder="1" applyAlignment="1" applyProtection="1">
      <alignment vertical="center" shrinkToFit="1"/>
      <protection locked="0"/>
    </xf>
    <xf numFmtId="0" fontId="0" fillId="0" borderId="184" xfId="62" applyFont="1" applyFill="1" applyBorder="1" applyAlignment="1" applyProtection="1">
      <alignment horizontal="right" vertical="center" wrapText="1" shrinkToFit="1"/>
      <protection locked="0"/>
    </xf>
    <xf numFmtId="0" fontId="0" fillId="40" borderId="185" xfId="62" applyFont="1" applyFill="1" applyBorder="1" applyAlignment="1" applyProtection="1">
      <alignment vertical="center" shrinkToFit="1"/>
      <protection locked="0"/>
    </xf>
    <xf numFmtId="0" fontId="0" fillId="0" borderId="184" xfId="62" applyFill="1" applyBorder="1" applyAlignment="1" applyProtection="1">
      <alignment vertical="center" shrinkToFit="1"/>
      <protection/>
    </xf>
    <xf numFmtId="0" fontId="0" fillId="0" borderId="186" xfId="0" applyBorder="1" applyAlignment="1">
      <alignment horizontal="center" vertical="center" wrapText="1"/>
    </xf>
    <xf numFmtId="0" fontId="0" fillId="0" borderId="51" xfId="0" applyBorder="1" applyAlignment="1">
      <alignment horizontal="left" vertical="center"/>
    </xf>
    <xf numFmtId="0" fontId="0" fillId="0" borderId="122" xfId="0" applyBorder="1" applyAlignment="1">
      <alignment horizontal="left" vertical="center"/>
    </xf>
    <xf numFmtId="0" fontId="0" fillId="0" borderId="187" xfId="0" applyBorder="1" applyAlignment="1">
      <alignment horizontal="center" vertical="center" wrapText="1"/>
    </xf>
    <xf numFmtId="0" fontId="21" fillId="0" borderId="126" xfId="0" applyFont="1" applyBorder="1" applyAlignment="1">
      <alignment horizontal="center" vertical="center"/>
    </xf>
    <xf numFmtId="0" fontId="21" fillId="0" borderId="177" xfId="0" applyFont="1" applyBorder="1" applyAlignment="1">
      <alignment horizontal="center" vertical="center"/>
    </xf>
    <xf numFmtId="0" fontId="0" fillId="0" borderId="140" xfId="0" applyFill="1" applyBorder="1" applyAlignment="1">
      <alignment horizontal="center" vertical="center" wrapText="1"/>
    </xf>
    <xf numFmtId="0" fontId="0" fillId="0" borderId="188" xfId="0" applyFont="1" applyBorder="1" applyAlignment="1" applyProtection="1">
      <alignment vertical="center" wrapText="1"/>
      <protection locked="0"/>
    </xf>
    <xf numFmtId="0" fontId="0" fillId="34" borderId="22" xfId="0" applyFont="1" applyFill="1" applyBorder="1" applyAlignment="1">
      <alignment vertical="center" wrapText="1"/>
    </xf>
    <xf numFmtId="0" fontId="9" fillId="0" borderId="189" xfId="0" applyFont="1" applyBorder="1" applyAlignment="1">
      <alignment vertical="center" wrapText="1"/>
    </xf>
    <xf numFmtId="0" fontId="0" fillId="0" borderId="189" xfId="0" applyFont="1" applyBorder="1" applyAlignment="1">
      <alignment vertical="center"/>
    </xf>
    <xf numFmtId="0" fontId="0" fillId="0" borderId="111" xfId="0" applyBorder="1" applyAlignment="1">
      <alignment vertical="center"/>
    </xf>
    <xf numFmtId="0" fontId="0" fillId="0" borderId="190" xfId="0" applyFont="1" applyBorder="1" applyAlignment="1">
      <alignment vertical="center"/>
    </xf>
    <xf numFmtId="0" fontId="0" fillId="0" borderId="191" xfId="0" applyBorder="1" applyAlignment="1">
      <alignment vertical="center"/>
    </xf>
    <xf numFmtId="0" fontId="0" fillId="0" borderId="19" xfId="0" applyBorder="1" applyAlignment="1">
      <alignment vertical="center"/>
    </xf>
    <xf numFmtId="0" fontId="0" fillId="0" borderId="22" xfId="0" applyBorder="1" applyAlignment="1">
      <alignment horizontal="center" vertical="center"/>
    </xf>
    <xf numFmtId="0" fontId="0" fillId="0" borderId="161" xfId="0" applyBorder="1" applyAlignment="1">
      <alignment vertical="center"/>
    </xf>
    <xf numFmtId="0" fontId="0" fillId="34" borderId="186" xfId="0" applyFont="1" applyFill="1" applyBorder="1" applyAlignment="1">
      <alignment vertical="center" wrapText="1"/>
    </xf>
    <xf numFmtId="0" fontId="0" fillId="36" borderId="192" xfId="0" applyFill="1" applyBorder="1" applyAlignment="1">
      <alignment vertical="center"/>
    </xf>
    <xf numFmtId="0" fontId="0" fillId="36" borderId="193" xfId="0" applyFill="1" applyBorder="1" applyAlignment="1">
      <alignment vertical="center"/>
    </xf>
    <xf numFmtId="0" fontId="3" fillId="0" borderId="0" xfId="0" applyFont="1" applyAlignment="1">
      <alignment horizontal="left" vertical="center"/>
    </xf>
    <xf numFmtId="0" fontId="0" fillId="0" borderId="0" xfId="0" applyBorder="1" applyAlignment="1">
      <alignment horizontal="left" vertical="top" wrapText="1"/>
    </xf>
    <xf numFmtId="0" fontId="0" fillId="0" borderId="0" xfId="0" applyBorder="1" applyAlignment="1">
      <alignment horizontal="left" vertical="top"/>
    </xf>
    <xf numFmtId="0" fontId="0" fillId="0" borderId="32" xfId="0" applyFill="1" applyBorder="1" applyAlignment="1" applyProtection="1">
      <alignment vertical="center" wrapText="1"/>
      <protection locked="0"/>
    </xf>
    <xf numFmtId="202" fontId="0" fillId="0" borderId="109" xfId="0" applyNumberFormat="1" applyFont="1" applyBorder="1" applyAlignment="1" applyProtection="1">
      <alignment vertical="center"/>
      <protection locked="0"/>
    </xf>
    <xf numFmtId="202" fontId="0" fillId="0" borderId="110" xfId="0" applyNumberFormat="1" applyFont="1" applyBorder="1" applyAlignment="1" applyProtection="1">
      <alignment vertical="center"/>
      <protection locked="0"/>
    </xf>
    <xf numFmtId="202" fontId="8" fillId="0" borderId="174" xfId="0" applyNumberFormat="1" applyFont="1" applyBorder="1" applyAlignment="1" applyProtection="1">
      <alignment vertical="center"/>
      <protection locked="0"/>
    </xf>
    <xf numFmtId="202" fontId="0" fillId="0" borderId="174" xfId="0" applyNumberFormat="1" applyFont="1" applyBorder="1" applyAlignment="1" applyProtection="1">
      <alignment vertical="center"/>
      <protection locked="0"/>
    </xf>
    <xf numFmtId="0" fontId="0" fillId="0" borderId="194" xfId="0" applyBorder="1" applyAlignment="1">
      <alignment horizontal="left" vertical="top" wrapText="1"/>
    </xf>
    <xf numFmtId="0" fontId="0" fillId="0" borderId="195" xfId="0" applyBorder="1" applyAlignment="1">
      <alignment horizontal="left" vertical="top" wrapText="1"/>
    </xf>
    <xf numFmtId="0" fontId="0" fillId="0" borderId="196" xfId="0" applyBorder="1" applyAlignment="1">
      <alignment horizontal="left" vertical="top" wrapText="1"/>
    </xf>
    <xf numFmtId="0" fontId="0" fillId="0" borderId="197" xfId="0" applyBorder="1" applyAlignment="1">
      <alignment horizontal="left" vertical="top" wrapText="1"/>
    </xf>
    <xf numFmtId="0" fontId="0" fillId="0" borderId="198" xfId="0" applyBorder="1" applyAlignment="1">
      <alignment horizontal="left" vertical="top" wrapText="1"/>
    </xf>
    <xf numFmtId="0" fontId="0" fillId="0" borderId="199" xfId="0" applyBorder="1" applyAlignment="1">
      <alignment horizontal="left" vertical="top" wrapText="1"/>
    </xf>
    <xf numFmtId="0" fontId="4" fillId="0" borderId="0" xfId="0" applyFont="1" applyBorder="1" applyAlignment="1">
      <alignment horizontal="left" vertical="center"/>
    </xf>
    <xf numFmtId="0" fontId="0" fillId="40" borderId="200" xfId="62" applyFill="1" applyBorder="1" applyAlignment="1" applyProtection="1">
      <alignment vertical="center" shrinkToFit="1"/>
      <protection locked="0"/>
    </xf>
    <xf numFmtId="0" fontId="0" fillId="37" borderId="184" xfId="62" applyFill="1" applyBorder="1" applyAlignment="1" applyProtection="1">
      <alignment vertical="center" shrinkToFit="1"/>
      <protection locked="0"/>
    </xf>
    <xf numFmtId="0" fontId="0" fillId="0" borderId="68" xfId="62" applyFill="1" applyBorder="1" applyAlignment="1" applyProtection="1">
      <alignment vertical="center" shrinkToFit="1"/>
      <protection locked="0"/>
    </xf>
    <xf numFmtId="0" fontId="0" fillId="37" borderId="68" xfId="62" applyFont="1" applyFill="1" applyBorder="1" applyAlignment="1" applyProtection="1">
      <alignment vertical="center" wrapText="1" shrinkToFit="1"/>
      <protection locked="0"/>
    </xf>
    <xf numFmtId="0" fontId="0" fillId="0" borderId="200" xfId="62" applyFont="1" applyFill="1" applyBorder="1" applyAlignment="1" applyProtection="1">
      <alignment horizontal="right" vertical="center" wrapText="1" shrinkToFit="1"/>
      <protection locked="0"/>
    </xf>
    <xf numFmtId="0" fontId="0" fillId="37" borderId="184" xfId="62" applyFont="1" applyFill="1" applyBorder="1" applyAlignment="1" applyProtection="1">
      <alignment horizontal="right" vertical="center" wrapText="1" shrinkToFit="1"/>
      <protection locked="0"/>
    </xf>
    <xf numFmtId="0" fontId="0" fillId="37" borderId="201" xfId="62" applyFont="1" applyFill="1" applyBorder="1" applyAlignment="1" applyProtection="1">
      <alignment vertical="center" shrinkToFit="1"/>
      <protection/>
    </xf>
    <xf numFmtId="0" fontId="0" fillId="34" borderId="31" xfId="62" applyFont="1" applyFill="1" applyBorder="1" applyAlignment="1" applyProtection="1">
      <alignment vertical="center" shrinkToFit="1"/>
      <protection/>
    </xf>
    <xf numFmtId="0" fontId="0" fillId="0" borderId="124" xfId="62" applyFont="1" applyFill="1" applyBorder="1" applyAlignment="1" applyProtection="1">
      <alignment vertical="center" shrinkToFit="1"/>
      <protection/>
    </xf>
    <xf numFmtId="0" fontId="0" fillId="0" borderId="125" xfId="62" applyFont="1" applyFill="1" applyBorder="1" applyAlignment="1" applyProtection="1">
      <alignment vertical="center" shrinkToFit="1"/>
      <protection/>
    </xf>
    <xf numFmtId="0" fontId="0" fillId="0" borderId="185" xfId="62" applyFont="1" applyFill="1" applyBorder="1" applyAlignment="1" applyProtection="1">
      <alignment vertical="center" shrinkToFit="1"/>
      <protection locked="0"/>
    </xf>
    <xf numFmtId="0" fontId="0" fillId="0" borderId="202" xfId="62" applyFill="1" applyBorder="1" applyAlignment="1" applyProtection="1">
      <alignment vertical="center" shrinkToFit="1"/>
      <protection/>
    </xf>
    <xf numFmtId="0" fontId="0" fillId="0" borderId="203" xfId="62" applyFill="1" applyBorder="1" applyAlignment="1" applyProtection="1">
      <alignment vertical="center" shrinkToFit="1"/>
      <protection/>
    </xf>
    <xf numFmtId="0" fontId="0" fillId="0" borderId="11" xfId="62" applyFont="1" applyFill="1" applyBorder="1" applyAlignment="1">
      <alignment vertical="center"/>
      <protection/>
    </xf>
    <xf numFmtId="0" fontId="0" fillId="0" borderId="18" xfId="0" applyBorder="1" applyAlignment="1">
      <alignment horizontal="left" vertical="top" wrapText="1"/>
    </xf>
    <xf numFmtId="0" fontId="0" fillId="0" borderId="32" xfId="0" applyBorder="1" applyAlignment="1">
      <alignment vertical="center" wrapText="1"/>
    </xf>
    <xf numFmtId="0" fontId="0" fillId="33" borderId="204" xfId="0" applyFill="1" applyBorder="1" applyAlignment="1">
      <alignment horizontal="center" vertical="center" wrapText="1"/>
    </xf>
    <xf numFmtId="0" fontId="7" fillId="33" borderId="32" xfId="0" applyFont="1" applyFill="1" applyBorder="1" applyAlignment="1">
      <alignment horizontal="center" vertical="center" wrapText="1"/>
    </xf>
    <xf numFmtId="0" fontId="0" fillId="33" borderId="32" xfId="0" applyFill="1" applyBorder="1" applyAlignment="1">
      <alignment horizontal="center" vertical="center" wrapText="1"/>
    </xf>
    <xf numFmtId="0" fontId="0" fillId="33" borderId="33" xfId="0" applyFill="1" applyBorder="1" applyAlignment="1">
      <alignment horizontal="center" vertical="center" wrapText="1"/>
    </xf>
    <xf numFmtId="0" fontId="7" fillId="33" borderId="33" xfId="0" applyFont="1" applyFill="1" applyBorder="1" applyAlignment="1">
      <alignment horizontal="center" vertical="center" wrapText="1"/>
    </xf>
    <xf numFmtId="0" fontId="0" fillId="0" borderId="205" xfId="0" applyFont="1" applyBorder="1" applyAlignment="1">
      <alignment vertical="center" wrapText="1"/>
    </xf>
    <xf numFmtId="0" fontId="9" fillId="38" borderId="205" xfId="0" applyFont="1" applyFill="1" applyBorder="1" applyAlignment="1">
      <alignment vertical="center" wrapText="1"/>
    </xf>
    <xf numFmtId="187" fontId="0" fillId="38" borderId="206" xfId="0" applyNumberFormat="1" applyFill="1" applyBorder="1" applyAlignment="1">
      <alignment vertical="center"/>
    </xf>
    <xf numFmtId="0" fontId="7" fillId="38" borderId="206" xfId="0" applyFont="1" applyFill="1" applyBorder="1" applyAlignment="1">
      <alignment horizontal="left" vertical="center"/>
    </xf>
    <xf numFmtId="0" fontId="0" fillId="38" borderId="206" xfId="0" applyFill="1" applyBorder="1" applyAlignment="1">
      <alignment vertical="center"/>
    </xf>
    <xf numFmtId="0" fontId="0" fillId="38" borderId="206" xfId="0" applyFill="1" applyBorder="1" applyAlignment="1">
      <alignment vertical="center"/>
    </xf>
    <xf numFmtId="0" fontId="0" fillId="38" borderId="207" xfId="0" applyFill="1" applyBorder="1" applyAlignment="1">
      <alignment vertical="center"/>
    </xf>
    <xf numFmtId="0" fontId="11" fillId="0" borderId="208" xfId="0" applyFont="1" applyBorder="1" applyAlignment="1" applyProtection="1">
      <alignment vertical="center" wrapText="1"/>
      <protection locked="0"/>
    </xf>
    <xf numFmtId="0" fontId="0" fillId="0" borderId="209" xfId="0" applyFont="1" applyBorder="1" applyAlignment="1">
      <alignment vertical="center" wrapText="1"/>
    </xf>
    <xf numFmtId="0" fontId="0" fillId="0" borderId="210" xfId="0" applyFont="1" applyBorder="1" applyAlignment="1">
      <alignment vertical="center" wrapText="1"/>
    </xf>
    <xf numFmtId="0" fontId="0" fillId="34" borderId="209" xfId="0" applyFont="1" applyFill="1" applyBorder="1" applyAlignment="1">
      <alignment vertical="center" wrapText="1"/>
    </xf>
    <xf numFmtId="202" fontId="0" fillId="0" borderId="211" xfId="0" applyNumberFormat="1" applyFont="1" applyBorder="1" applyAlignment="1">
      <alignment vertical="center"/>
    </xf>
    <xf numFmtId="0" fontId="0" fillId="0" borderId="201" xfId="62" applyFont="1" applyFill="1" applyBorder="1" applyAlignment="1" applyProtection="1">
      <alignment vertical="center" shrinkToFit="1"/>
      <protection/>
    </xf>
    <xf numFmtId="0" fontId="0" fillId="0" borderId="68" xfId="62" applyFont="1" applyFill="1" applyBorder="1" applyAlignment="1" applyProtection="1">
      <alignment vertical="center" shrinkToFit="1"/>
      <protection locked="0"/>
    </xf>
    <xf numFmtId="0" fontId="25" fillId="0" borderId="32" xfId="43" applyBorder="1" applyAlignment="1" applyProtection="1">
      <alignment vertical="center" wrapText="1"/>
      <protection locked="0"/>
    </xf>
    <xf numFmtId="0" fontId="0" fillId="0" borderId="181" xfId="0" applyBorder="1" applyAlignment="1" applyProtection="1">
      <alignment horizontal="left" vertical="center"/>
      <protection locked="0"/>
    </xf>
    <xf numFmtId="183" fontId="0" fillId="0" borderId="32" xfId="0" applyNumberFormat="1" applyBorder="1" applyAlignment="1" applyProtection="1">
      <alignment horizontal="center" vertical="center" wrapText="1"/>
      <protection locked="0"/>
    </xf>
    <xf numFmtId="187" fontId="0" fillId="0" borderId="32" xfId="0" applyNumberFormat="1" applyBorder="1" applyAlignment="1" applyProtection="1">
      <alignment horizontal="center" vertical="center" wrapText="1"/>
      <protection locked="0"/>
    </xf>
    <xf numFmtId="191" fontId="0" fillId="0" borderId="32" xfId="0" applyNumberFormat="1" applyBorder="1" applyAlignment="1" applyProtection="1">
      <alignment horizontal="center" vertical="center" wrapText="1"/>
      <protection locked="0"/>
    </xf>
    <xf numFmtId="0" fontId="0" fillId="0" borderId="32" xfId="0" applyBorder="1" applyAlignment="1" applyProtection="1">
      <alignment horizontal="center" vertical="center" wrapText="1"/>
      <protection locked="0"/>
    </xf>
    <xf numFmtId="189" fontId="0" fillId="0" borderId="32" xfId="0" applyNumberFormat="1" applyBorder="1" applyAlignment="1" applyProtection="1">
      <alignment horizontal="center" vertical="center" wrapText="1"/>
      <protection locked="0"/>
    </xf>
    <xf numFmtId="202" fontId="0" fillId="0" borderId="212" xfId="0" applyNumberFormat="1" applyFont="1" applyBorder="1" applyAlignment="1" applyProtection="1">
      <alignment vertical="center"/>
      <protection locked="0"/>
    </xf>
    <xf numFmtId="0" fontId="0" fillId="0" borderId="213" xfId="0" applyFont="1" applyBorder="1" applyAlignment="1" applyProtection="1">
      <alignment vertical="center" wrapText="1"/>
      <protection locked="0"/>
    </xf>
    <xf numFmtId="0" fontId="0" fillId="0" borderId="214" xfId="0" applyFont="1" applyFill="1" applyBorder="1" applyAlignment="1" applyProtection="1">
      <alignment vertical="top" wrapText="1"/>
      <protection locked="0"/>
    </xf>
    <xf numFmtId="0" fontId="0" fillId="0" borderId="181" xfId="0" applyFont="1" applyFill="1" applyBorder="1" applyAlignment="1" applyProtection="1">
      <alignment vertical="top" wrapText="1"/>
      <protection locked="0"/>
    </xf>
    <xf numFmtId="0" fontId="0" fillId="0" borderId="22" xfId="0" applyFill="1" applyBorder="1" applyAlignment="1" applyProtection="1">
      <alignment vertical="center" shrinkToFit="1"/>
      <protection locked="0"/>
    </xf>
    <xf numFmtId="0" fontId="0" fillId="0" borderId="0" xfId="0" applyFont="1" applyFill="1" applyBorder="1" applyAlignment="1" applyProtection="1">
      <alignment vertical="center" shrinkToFit="1"/>
      <protection locked="0"/>
    </xf>
    <xf numFmtId="0" fontId="0" fillId="0" borderId="181" xfId="0" applyFont="1" applyFill="1" applyBorder="1" applyAlignment="1" applyProtection="1">
      <alignment vertical="center" shrinkToFit="1"/>
      <protection locked="0"/>
    </xf>
    <xf numFmtId="0" fontId="7" fillId="0" borderId="22" xfId="0" applyFont="1" applyFill="1" applyBorder="1" applyAlignment="1" applyProtection="1">
      <alignment vertical="center" shrinkToFit="1"/>
      <protection locked="0"/>
    </xf>
    <xf numFmtId="0" fontId="7" fillId="0" borderId="0" xfId="0" applyFont="1" applyAlignment="1">
      <alignment vertical="center" shrinkToFit="1"/>
    </xf>
    <xf numFmtId="0" fontId="7" fillId="0" borderId="181" xfId="0" applyFont="1" applyBorder="1" applyAlignment="1">
      <alignment vertical="center" shrinkToFit="1"/>
    </xf>
    <xf numFmtId="0" fontId="0" fillId="0" borderId="22" xfId="0" applyFill="1" applyBorder="1" applyAlignment="1" applyProtection="1">
      <alignment vertical="top" wrapText="1"/>
      <protection locked="0"/>
    </xf>
    <xf numFmtId="0" fontId="0" fillId="0" borderId="0" xfId="0" applyFont="1" applyFill="1" applyBorder="1" applyAlignment="1" applyProtection="1">
      <alignment vertical="top" wrapText="1"/>
      <protection locked="0"/>
    </xf>
    <xf numFmtId="0" fontId="0" fillId="0" borderId="185" xfId="62" applyFont="1" applyFill="1" applyBorder="1" applyAlignment="1" applyProtection="1">
      <alignment vertical="center" wrapText="1" shrinkToFit="1"/>
      <protection locked="0"/>
    </xf>
    <xf numFmtId="0" fontId="0" fillId="37" borderId="68" xfId="62" applyFont="1" applyFill="1" applyBorder="1" applyAlignment="1" applyProtection="1">
      <alignment vertical="center" shrinkToFit="1"/>
      <protection locked="0"/>
    </xf>
    <xf numFmtId="0" fontId="0" fillId="0" borderId="214" xfId="0" applyBorder="1" applyAlignment="1" applyProtection="1">
      <alignment horizontal="left" vertical="center"/>
      <protection locked="0"/>
    </xf>
    <xf numFmtId="0" fontId="0" fillId="0" borderId="31" xfId="0" applyFont="1" applyBorder="1" applyAlignment="1" applyProtection="1">
      <alignment vertical="center" wrapText="1"/>
      <protection locked="0"/>
    </xf>
    <xf numFmtId="0" fontId="0" fillId="0" borderId="181" xfId="0" applyBorder="1" applyAlignment="1" applyProtection="1">
      <alignment horizontal="left" vertical="center" wrapText="1"/>
      <protection locked="0"/>
    </xf>
    <xf numFmtId="0" fontId="7" fillId="0" borderId="214" xfId="0" applyFont="1" applyBorder="1" applyAlignment="1" applyProtection="1">
      <alignment vertical="center"/>
      <protection locked="0"/>
    </xf>
    <xf numFmtId="0" fontId="7" fillId="0" borderId="0" xfId="0" applyFont="1" applyBorder="1" applyAlignment="1" applyProtection="1">
      <alignment vertical="center"/>
      <protection locked="0"/>
    </xf>
    <xf numFmtId="0" fontId="0" fillId="0" borderId="161" xfId="0" applyBorder="1" applyAlignment="1">
      <alignment horizontal="left" vertical="center" wrapText="1"/>
    </xf>
    <xf numFmtId="0" fontId="0" fillId="0" borderId="20" xfId="0" applyBorder="1" applyAlignment="1">
      <alignment vertical="center" wrapText="1"/>
    </xf>
    <xf numFmtId="0" fontId="0" fillId="0" borderId="215" xfId="0" applyBorder="1" applyAlignment="1">
      <alignment horizontal="center" vertical="center" wrapText="1"/>
    </xf>
    <xf numFmtId="0" fontId="0" fillId="0" borderId="82" xfId="0" applyBorder="1" applyAlignment="1">
      <alignment horizontal="center" vertical="center" wrapText="1"/>
    </xf>
    <xf numFmtId="0" fontId="0" fillId="0" borderId="82" xfId="0" applyBorder="1" applyAlignment="1">
      <alignment horizontal="center" vertical="center"/>
    </xf>
    <xf numFmtId="0" fontId="0" fillId="0" borderId="82" xfId="0" applyFill="1" applyBorder="1" applyAlignment="1">
      <alignment horizontal="center" vertical="center" wrapText="1"/>
    </xf>
    <xf numFmtId="0" fontId="0" fillId="0" borderId="216" xfId="0" applyFill="1" applyBorder="1" applyAlignment="1">
      <alignment horizontal="center" vertical="center" wrapText="1"/>
    </xf>
    <xf numFmtId="0" fontId="0" fillId="0" borderId="217" xfId="0" applyFill="1" applyBorder="1" applyAlignment="1">
      <alignment horizontal="center" vertical="center"/>
    </xf>
    <xf numFmtId="0" fontId="0" fillId="0" borderId="217" xfId="0" applyFill="1" applyBorder="1" applyAlignment="1">
      <alignment horizontal="center" vertical="center" wrapText="1"/>
    </xf>
    <xf numFmtId="0" fontId="0" fillId="0" borderId="218" xfId="0" applyFill="1" applyBorder="1" applyAlignment="1">
      <alignment horizontal="center" vertical="center" wrapText="1"/>
    </xf>
    <xf numFmtId="0" fontId="21" fillId="0" borderId="219" xfId="0" applyFont="1" applyBorder="1" applyAlignment="1">
      <alignment horizontal="center" vertical="center"/>
    </xf>
    <xf numFmtId="0" fontId="0" fillId="37" borderId="202" xfId="62" applyFill="1" applyBorder="1" applyAlignment="1" applyProtection="1">
      <alignment vertical="center" shrinkToFit="1"/>
      <protection/>
    </xf>
    <xf numFmtId="203" fontId="0" fillId="37" borderId="220" xfId="62" applyNumberFormat="1" applyFont="1" applyFill="1" applyBorder="1" applyAlignment="1" applyProtection="1">
      <alignment vertical="center" shrinkToFit="1"/>
      <protection/>
    </xf>
    <xf numFmtId="203" fontId="0" fillId="37" borderId="221" xfId="62" applyNumberFormat="1" applyFont="1" applyFill="1" applyBorder="1" applyAlignment="1" applyProtection="1">
      <alignment vertical="center" shrinkToFit="1"/>
      <protection/>
    </xf>
    <xf numFmtId="203" fontId="0" fillId="40" borderId="222" xfId="62" applyNumberFormat="1" applyFont="1" applyFill="1" applyBorder="1" applyAlignment="1" applyProtection="1">
      <alignment vertical="center" shrinkToFit="1"/>
      <protection/>
    </xf>
    <xf numFmtId="205" fontId="0" fillId="37" borderId="68" xfId="62" applyNumberFormat="1" applyFont="1" applyFill="1" applyBorder="1" applyAlignment="1" applyProtection="1">
      <alignment vertical="center" shrinkToFit="1"/>
      <protection/>
    </xf>
    <xf numFmtId="205" fontId="0" fillId="37" borderId="68" xfId="62" applyNumberFormat="1" applyFont="1" applyFill="1" applyBorder="1" applyAlignment="1" applyProtection="1">
      <alignment vertical="center" shrinkToFit="1"/>
      <protection/>
    </xf>
    <xf numFmtId="205" fontId="0" fillId="37" borderId="201" xfId="62" applyNumberFormat="1" applyFont="1" applyFill="1" applyBorder="1" applyAlignment="1" applyProtection="1">
      <alignment vertical="center" shrinkToFit="1"/>
      <protection/>
    </xf>
    <xf numFmtId="205" fontId="0" fillId="40" borderId="185" xfId="62" applyNumberFormat="1" applyFont="1" applyFill="1" applyBorder="1" applyAlignment="1" applyProtection="1">
      <alignment vertical="center" shrinkToFit="1"/>
      <protection/>
    </xf>
    <xf numFmtId="203" fontId="0" fillId="41" borderId="222" xfId="62" applyNumberFormat="1" applyFont="1" applyFill="1" applyBorder="1" applyAlignment="1" applyProtection="1">
      <alignment vertical="center" shrinkToFit="1"/>
      <protection/>
    </xf>
    <xf numFmtId="205" fontId="0" fillId="41" borderId="185" xfId="62" applyNumberFormat="1" applyFont="1" applyFill="1" applyBorder="1" applyAlignment="1" applyProtection="1">
      <alignment vertical="center" shrinkToFit="1"/>
      <protection/>
    </xf>
    <xf numFmtId="0" fontId="0" fillId="41" borderId="185" xfId="62" applyFont="1" applyFill="1" applyBorder="1" applyAlignment="1" applyProtection="1">
      <alignment vertical="center" wrapText="1" shrinkToFit="1"/>
      <protection locked="0"/>
    </xf>
    <xf numFmtId="0" fontId="0" fillId="41" borderId="200" xfId="62" applyFont="1" applyFill="1" applyBorder="1" applyAlignment="1" applyProtection="1">
      <alignment horizontal="right" vertical="center" wrapText="1" shrinkToFit="1"/>
      <protection locked="0"/>
    </xf>
    <xf numFmtId="203" fontId="0" fillId="41" borderId="220" xfId="62" applyNumberFormat="1" applyFont="1" applyFill="1" applyBorder="1" applyAlignment="1" applyProtection="1">
      <alignment vertical="center" shrinkToFit="1"/>
      <protection/>
    </xf>
    <xf numFmtId="205" fontId="0" fillId="41" borderId="68" xfId="62" applyNumberFormat="1" applyFont="1" applyFill="1" applyBorder="1" applyAlignment="1" applyProtection="1">
      <alignment vertical="center" shrinkToFit="1"/>
      <protection/>
    </xf>
    <xf numFmtId="0" fontId="0" fillId="41" borderId="68" xfId="62" applyFont="1" applyFill="1" applyBorder="1" applyAlignment="1" applyProtection="1">
      <alignment vertical="center" wrapText="1" shrinkToFit="1"/>
      <protection locked="0"/>
    </xf>
    <xf numFmtId="0" fontId="0" fillId="41" borderId="184" xfId="62" applyFont="1" applyFill="1" applyBorder="1" applyAlignment="1" applyProtection="1">
      <alignment horizontal="right" vertical="center" wrapText="1" shrinkToFit="1"/>
      <protection locked="0"/>
    </xf>
    <xf numFmtId="0" fontId="0" fillId="41" borderId="68" xfId="62" applyFont="1" applyFill="1" applyBorder="1" applyAlignment="1" applyProtection="1">
      <alignment vertical="center" shrinkToFit="1"/>
      <protection locked="0"/>
    </xf>
    <xf numFmtId="0" fontId="0" fillId="41" borderId="184" xfId="62" applyFill="1" applyBorder="1" applyAlignment="1" applyProtection="1">
      <alignment vertical="center" shrinkToFit="1"/>
      <protection locked="0"/>
    </xf>
    <xf numFmtId="205" fontId="0" fillId="41" borderId="68" xfId="62" applyNumberFormat="1" applyFont="1" applyFill="1" applyBorder="1" applyAlignment="1" applyProtection="1">
      <alignment vertical="center" shrinkToFit="1"/>
      <protection/>
    </xf>
    <xf numFmtId="0" fontId="0" fillId="41" borderId="68" xfId="62" applyFont="1" applyFill="1" applyBorder="1" applyAlignment="1" applyProtection="1">
      <alignment vertical="center" shrinkToFit="1"/>
      <protection locked="0"/>
    </xf>
    <xf numFmtId="0" fontId="0" fillId="41" borderId="68" xfId="62" applyFill="1" applyBorder="1" applyAlignment="1" applyProtection="1">
      <alignment vertical="center" shrinkToFit="1"/>
      <protection locked="0"/>
    </xf>
    <xf numFmtId="0" fontId="0" fillId="41" borderId="68" xfId="62" applyFont="1" applyFill="1" applyBorder="1" applyAlignment="1" applyProtection="1">
      <alignment vertical="center" wrapText="1" shrinkToFit="1"/>
      <protection locked="0"/>
    </xf>
    <xf numFmtId="203" fontId="0" fillId="41" borderId="221" xfId="62" applyNumberFormat="1" applyFont="1" applyFill="1" applyBorder="1" applyAlignment="1" applyProtection="1">
      <alignment vertical="center" shrinkToFit="1"/>
      <protection/>
    </xf>
    <xf numFmtId="0" fontId="0" fillId="41" borderId="201" xfId="62" applyFont="1" applyFill="1" applyBorder="1" applyAlignment="1" applyProtection="1">
      <alignment vertical="center" shrinkToFit="1"/>
      <protection/>
    </xf>
    <xf numFmtId="0" fontId="0" fillId="41" borderId="202" xfId="62" applyFill="1" applyBorder="1" applyAlignment="1" applyProtection="1">
      <alignment vertical="center" shrinkToFit="1"/>
      <protection/>
    </xf>
    <xf numFmtId="203" fontId="0" fillId="0" borderId="222" xfId="62" applyNumberFormat="1" applyFont="1" applyFill="1" applyBorder="1" applyAlignment="1" applyProtection="1">
      <alignment vertical="center" shrinkToFit="1"/>
      <protection/>
    </xf>
    <xf numFmtId="205" fontId="0" fillId="0" borderId="185" xfId="62" applyNumberFormat="1" applyFont="1" applyFill="1" applyBorder="1" applyAlignment="1" applyProtection="1">
      <alignment vertical="center" shrinkToFit="1"/>
      <protection/>
    </xf>
    <xf numFmtId="0" fontId="0" fillId="0" borderId="200" xfId="62" applyFill="1" applyBorder="1" applyAlignment="1" applyProtection="1">
      <alignment vertical="center" shrinkToFit="1"/>
      <protection locked="0"/>
    </xf>
    <xf numFmtId="203" fontId="0" fillId="0" borderId="220" xfId="62" applyNumberFormat="1" applyFont="1" applyFill="1" applyBorder="1" applyAlignment="1" applyProtection="1">
      <alignment vertical="center" shrinkToFit="1"/>
      <protection/>
    </xf>
    <xf numFmtId="205" fontId="0" fillId="0" borderId="68" xfId="62" applyNumberFormat="1" applyFont="1" applyFill="1" applyBorder="1" applyAlignment="1" applyProtection="1">
      <alignment vertical="center" shrinkToFit="1"/>
      <protection/>
    </xf>
    <xf numFmtId="0" fontId="0" fillId="0" borderId="68" xfId="62" applyFont="1" applyFill="1" applyBorder="1" applyAlignment="1" applyProtection="1">
      <alignment vertical="center" wrapText="1" shrinkToFit="1"/>
      <protection/>
    </xf>
    <xf numFmtId="205" fontId="0" fillId="0" borderId="68" xfId="62" applyNumberFormat="1" applyFont="1" applyFill="1" applyBorder="1" applyAlignment="1" applyProtection="1">
      <alignment vertical="center" shrinkToFit="1"/>
      <protection/>
    </xf>
    <xf numFmtId="0" fontId="0" fillId="0" borderId="68" xfId="62" applyFill="1" applyBorder="1" applyAlignment="1" applyProtection="1">
      <alignment vertical="center" shrinkToFit="1"/>
      <protection/>
    </xf>
    <xf numFmtId="0" fontId="0" fillId="0" borderId="184" xfId="62" applyFont="1" applyFill="1" applyBorder="1" applyAlignment="1" applyProtection="1">
      <alignment horizontal="right" vertical="center" wrapText="1" shrinkToFit="1"/>
      <protection/>
    </xf>
    <xf numFmtId="0" fontId="0" fillId="0" borderId="68" xfId="62" applyFont="1" applyFill="1" applyBorder="1" applyAlignment="1" applyProtection="1">
      <alignment vertical="center" wrapText="1" shrinkToFit="1"/>
      <protection locked="0"/>
    </xf>
    <xf numFmtId="203" fontId="0" fillId="0" borderId="223" xfId="62" applyNumberFormat="1" applyFont="1" applyFill="1" applyBorder="1" applyAlignment="1" applyProtection="1">
      <alignment vertical="center" shrinkToFit="1"/>
      <protection/>
    </xf>
    <xf numFmtId="205" fontId="0" fillId="0" borderId="18" xfId="62" applyNumberFormat="1" applyFont="1" applyFill="1" applyBorder="1" applyAlignment="1" applyProtection="1">
      <alignment vertical="center" shrinkToFit="1"/>
      <protection/>
    </xf>
    <xf numFmtId="0" fontId="0" fillId="0" borderId="18" xfId="62" applyFont="1" applyFill="1" applyBorder="1" applyAlignment="1" applyProtection="1">
      <alignment vertical="center" shrinkToFit="1"/>
      <protection/>
    </xf>
    <xf numFmtId="203" fontId="0" fillId="0" borderId="221" xfId="62" applyNumberFormat="1" applyFont="1" applyFill="1" applyBorder="1" applyAlignment="1" applyProtection="1">
      <alignment vertical="center" shrinkToFit="1"/>
      <protection/>
    </xf>
    <xf numFmtId="205" fontId="0" fillId="0" borderId="201" xfId="62" applyNumberFormat="1" applyFont="1" applyFill="1" applyBorder="1" applyAlignment="1" applyProtection="1">
      <alignment vertical="center" shrinkToFit="1"/>
      <protection/>
    </xf>
    <xf numFmtId="205" fontId="0" fillId="0" borderId="201" xfId="62" applyNumberFormat="1" applyFont="1" applyFill="1" applyBorder="1" applyAlignment="1" applyProtection="1">
      <alignment vertical="center" shrinkToFit="1"/>
      <protection/>
    </xf>
    <xf numFmtId="0" fontId="0" fillId="41" borderId="68" xfId="62" applyFont="1" applyFill="1" applyBorder="1" applyAlignment="1" applyProtection="1">
      <alignment vertical="center" wrapText="1" shrinkToFit="1"/>
      <protection/>
    </xf>
    <xf numFmtId="205" fontId="0" fillId="41" borderId="201" xfId="62" applyNumberFormat="1" applyFont="1" applyFill="1" applyBorder="1" applyAlignment="1" applyProtection="1">
      <alignment vertical="center" shrinkToFit="1"/>
      <protection/>
    </xf>
    <xf numFmtId="0" fontId="0" fillId="41" borderId="201" xfId="62" applyFont="1" applyFill="1" applyBorder="1" applyAlignment="1" applyProtection="1">
      <alignment vertical="center" wrapText="1" shrinkToFit="1"/>
      <protection locked="0"/>
    </xf>
    <xf numFmtId="0" fontId="0" fillId="41" borderId="202" xfId="62" applyFont="1" applyFill="1" applyBorder="1" applyAlignment="1" applyProtection="1">
      <alignment horizontal="right" vertical="center" wrapText="1" shrinkToFit="1"/>
      <protection locked="0"/>
    </xf>
    <xf numFmtId="0" fontId="0" fillId="41" borderId="180" xfId="62" applyFont="1" applyFill="1" applyBorder="1" applyAlignment="1" applyProtection="1">
      <alignment horizontal="center" vertical="center"/>
      <protection/>
    </xf>
    <xf numFmtId="203" fontId="0" fillId="41" borderId="222" xfId="62" applyNumberFormat="1" applyFont="1" applyFill="1" applyBorder="1" applyAlignment="1" applyProtection="1">
      <alignment horizontal="right" vertical="center"/>
      <protection/>
    </xf>
    <xf numFmtId="205" fontId="0" fillId="41" borderId="185" xfId="0" applyNumberFormat="1" applyFill="1" applyBorder="1" applyAlignment="1" applyProtection="1">
      <alignment vertical="center"/>
      <protection/>
    </xf>
    <xf numFmtId="0" fontId="0" fillId="41" borderId="185" xfId="0" applyFill="1" applyBorder="1" applyAlignment="1" applyProtection="1">
      <alignment vertical="center"/>
      <protection/>
    </xf>
    <xf numFmtId="0" fontId="0" fillId="41" borderId="200" xfId="62" applyFont="1" applyFill="1" applyBorder="1" applyAlignment="1" applyProtection="1">
      <alignment horizontal="center" vertical="center"/>
      <protection/>
    </xf>
    <xf numFmtId="0" fontId="0" fillId="41" borderId="185" xfId="62" applyFont="1" applyFill="1" applyBorder="1" applyAlignment="1" applyProtection="1">
      <alignment vertical="center" shrinkToFit="1"/>
      <protection locked="0"/>
    </xf>
    <xf numFmtId="0" fontId="0" fillId="41" borderId="200" xfId="62" applyFill="1" applyBorder="1" applyAlignment="1" applyProtection="1">
      <alignment vertical="center" shrinkToFit="1"/>
      <protection locked="0"/>
    </xf>
    <xf numFmtId="0" fontId="0" fillId="41" borderId="68" xfId="62" applyFill="1" applyBorder="1" applyAlignment="1" applyProtection="1">
      <alignment vertical="center" shrinkToFit="1"/>
      <protection/>
    </xf>
    <xf numFmtId="0" fontId="0" fillId="41" borderId="184" xfId="62" applyFill="1" applyBorder="1" applyAlignment="1" applyProtection="1">
      <alignment vertical="center" shrinkToFit="1"/>
      <protection/>
    </xf>
    <xf numFmtId="0" fontId="0" fillId="41" borderId="184" xfId="62" applyFont="1" applyFill="1" applyBorder="1" applyAlignment="1" applyProtection="1">
      <alignment horizontal="right" vertical="center" wrapText="1" shrinkToFit="1"/>
      <protection/>
    </xf>
    <xf numFmtId="0" fontId="0" fillId="41" borderId="68" xfId="62" applyFont="1" applyFill="1" applyBorder="1" applyAlignment="1" applyProtection="1">
      <alignment vertical="center" shrinkToFit="1"/>
      <protection/>
    </xf>
    <xf numFmtId="203" fontId="0" fillId="41" borderId="223" xfId="62" applyNumberFormat="1" applyFont="1" applyFill="1" applyBorder="1" applyAlignment="1" applyProtection="1">
      <alignment vertical="center" shrinkToFit="1"/>
      <protection/>
    </xf>
    <xf numFmtId="205" fontId="0" fillId="41" borderId="18" xfId="62" applyNumberFormat="1" applyFont="1" applyFill="1" applyBorder="1" applyAlignment="1" applyProtection="1">
      <alignment vertical="center" shrinkToFit="1"/>
      <protection/>
    </xf>
    <xf numFmtId="0" fontId="0" fillId="41" borderId="18" xfId="62" applyFont="1" applyFill="1" applyBorder="1" applyAlignment="1" applyProtection="1">
      <alignment vertical="center" shrinkToFit="1"/>
      <protection/>
    </xf>
    <xf numFmtId="0" fontId="0" fillId="41" borderId="203" xfId="62" applyFill="1" applyBorder="1" applyAlignment="1" applyProtection="1">
      <alignment vertical="center" shrinkToFit="1"/>
      <protection/>
    </xf>
    <xf numFmtId="203" fontId="0" fillId="41" borderId="222" xfId="62" applyNumberFormat="1" applyFont="1" applyFill="1" applyBorder="1" applyAlignment="1" applyProtection="1">
      <alignment vertical="center" shrinkToFit="1"/>
      <protection/>
    </xf>
    <xf numFmtId="0" fontId="21" fillId="42" borderId="177" xfId="0" applyFont="1" applyFill="1" applyBorder="1" applyAlignment="1">
      <alignment horizontal="center" vertical="center"/>
    </xf>
    <xf numFmtId="203" fontId="0" fillId="43" borderId="220" xfId="62" applyNumberFormat="1" applyFont="1" applyFill="1" applyBorder="1" applyAlignment="1" applyProtection="1">
      <alignment vertical="center" shrinkToFit="1"/>
      <protection/>
    </xf>
    <xf numFmtId="205" fontId="0" fillId="43" borderId="68" xfId="62" applyNumberFormat="1" applyFont="1" applyFill="1" applyBorder="1" applyAlignment="1" applyProtection="1">
      <alignment vertical="center" shrinkToFit="1"/>
      <protection/>
    </xf>
    <xf numFmtId="0" fontId="0" fillId="43" borderId="68" xfId="62" applyFill="1" applyBorder="1" applyAlignment="1" applyProtection="1">
      <alignment vertical="center" shrinkToFit="1"/>
      <protection locked="0"/>
    </xf>
    <xf numFmtId="0" fontId="0" fillId="43" borderId="184" xfId="62" applyFill="1" applyBorder="1" applyAlignment="1" applyProtection="1">
      <alignment vertical="center" shrinkToFit="1"/>
      <protection locked="0"/>
    </xf>
    <xf numFmtId="0" fontId="0" fillId="43" borderId="68" xfId="62" applyFont="1" applyFill="1" applyBorder="1" applyAlignment="1" applyProtection="1">
      <alignment vertical="center" shrinkToFit="1"/>
      <protection locked="0"/>
    </xf>
    <xf numFmtId="0" fontId="0" fillId="43" borderId="68" xfId="62" applyFont="1" applyFill="1" applyBorder="1" applyAlignment="1" applyProtection="1">
      <alignment vertical="center" wrapText="1" shrinkToFit="1"/>
      <protection locked="0"/>
    </xf>
    <xf numFmtId="0" fontId="0" fillId="43" borderId="184" xfId="62" applyFont="1" applyFill="1" applyBorder="1" applyAlignment="1" applyProtection="1">
      <alignment horizontal="right" vertical="center" wrapText="1" shrinkToFit="1"/>
      <protection locked="0"/>
    </xf>
    <xf numFmtId="0" fontId="0" fillId="43" borderId="68" xfId="62" applyFont="1" applyFill="1" applyBorder="1" applyAlignment="1" applyProtection="1">
      <alignment vertical="center" wrapText="1" shrinkToFit="1"/>
      <protection/>
    </xf>
    <xf numFmtId="0" fontId="0" fillId="43" borderId="184" xfId="62" applyFont="1" applyFill="1" applyBorder="1" applyAlignment="1" applyProtection="1">
      <alignment horizontal="right" vertical="center" wrapText="1" shrinkToFit="1"/>
      <protection/>
    </xf>
    <xf numFmtId="203" fontId="0" fillId="43" borderId="221" xfId="62" applyNumberFormat="1" applyFont="1" applyFill="1" applyBorder="1" applyAlignment="1" applyProtection="1">
      <alignment vertical="center" shrinkToFit="1"/>
      <protection/>
    </xf>
    <xf numFmtId="205" fontId="0" fillId="43" borderId="201" xfId="62" applyNumberFormat="1" applyFont="1" applyFill="1" applyBorder="1" applyAlignment="1" applyProtection="1">
      <alignment vertical="center" shrinkToFit="1"/>
      <protection/>
    </xf>
    <xf numFmtId="0" fontId="0" fillId="43" borderId="202" xfId="62" applyFont="1" applyFill="1" applyBorder="1" applyAlignment="1" applyProtection="1">
      <alignment horizontal="right" vertical="center" wrapText="1" shrinkToFit="1"/>
      <protection locked="0"/>
    </xf>
    <xf numFmtId="205" fontId="0" fillId="41" borderId="68" xfId="62" applyNumberFormat="1" applyFont="1" applyFill="1" applyBorder="1" applyAlignment="1" applyProtection="1">
      <alignment vertical="center" shrinkToFit="1"/>
      <protection/>
    </xf>
    <xf numFmtId="205" fontId="0" fillId="43" borderId="68" xfId="62" applyNumberFormat="1" applyFont="1" applyFill="1" applyBorder="1" applyAlignment="1" applyProtection="1">
      <alignment vertical="center" shrinkToFit="1"/>
      <protection/>
    </xf>
    <xf numFmtId="203" fontId="0" fillId="43" borderId="223" xfId="62" applyNumberFormat="1" applyFont="1" applyFill="1" applyBorder="1" applyAlignment="1" applyProtection="1">
      <alignment vertical="center" shrinkToFit="1"/>
      <protection/>
    </xf>
    <xf numFmtId="205" fontId="0" fillId="43" borderId="18" xfId="62" applyNumberFormat="1" applyFont="1" applyFill="1" applyBorder="1" applyAlignment="1" applyProtection="1">
      <alignment vertical="center" shrinkToFit="1"/>
      <protection/>
    </xf>
    <xf numFmtId="0" fontId="0" fillId="43" borderId="18" xfId="62" applyFont="1" applyFill="1" applyBorder="1" applyAlignment="1" applyProtection="1">
      <alignment vertical="center" shrinkToFit="1"/>
      <protection/>
    </xf>
    <xf numFmtId="0" fontId="0" fillId="43" borderId="203" xfId="62" applyFill="1" applyBorder="1" applyAlignment="1" applyProtection="1">
      <alignment vertical="center" shrinkToFit="1"/>
      <protection/>
    </xf>
    <xf numFmtId="0" fontId="0" fillId="41" borderId="68" xfId="62" applyFont="1" applyFill="1" applyBorder="1" applyAlignment="1" applyProtection="1">
      <alignment vertical="center" wrapText="1" shrinkToFit="1"/>
      <protection locked="0"/>
    </xf>
    <xf numFmtId="205" fontId="0" fillId="41" borderId="18" xfId="62" applyNumberFormat="1" applyFont="1" applyFill="1" applyBorder="1" applyAlignment="1" applyProtection="1">
      <alignment vertical="center" shrinkToFit="1"/>
      <protection/>
    </xf>
    <xf numFmtId="0" fontId="0" fillId="41" borderId="68" xfId="62" applyFont="1" applyFill="1" applyBorder="1" applyAlignment="1" applyProtection="1">
      <alignment vertical="center" shrinkToFit="1"/>
      <protection locked="0"/>
    </xf>
    <xf numFmtId="0" fontId="0" fillId="0" borderId="224" xfId="0" applyBorder="1" applyAlignment="1">
      <alignment vertical="center"/>
    </xf>
    <xf numFmtId="0" fontId="0" fillId="0" borderId="225" xfId="0" applyBorder="1" applyAlignment="1">
      <alignment vertical="center"/>
    </xf>
    <xf numFmtId="190" fontId="0" fillId="39" borderId="18" xfId="0" applyNumberFormat="1" applyFill="1" applyBorder="1" applyAlignment="1" applyProtection="1">
      <alignment horizontal="right" vertical="center" wrapText="1"/>
      <protection locked="0"/>
    </xf>
    <xf numFmtId="0" fontId="62" fillId="44" borderId="82" xfId="0" applyFont="1" applyFill="1" applyBorder="1" applyAlignment="1">
      <alignment horizontal="center" vertical="center"/>
    </xf>
    <xf numFmtId="0" fontId="62" fillId="44" borderId="82" xfId="0" applyFont="1" applyFill="1" applyBorder="1" applyAlignment="1">
      <alignment horizontal="center" vertical="center" wrapText="1"/>
    </xf>
    <xf numFmtId="0" fontId="0" fillId="0" borderId="157" xfId="0" applyBorder="1" applyAlignment="1">
      <alignment horizontal="center" vertical="center" wrapText="1"/>
    </xf>
    <xf numFmtId="0" fontId="0" fillId="0" borderId="51" xfId="0" applyBorder="1" applyAlignment="1">
      <alignment horizontal="center" vertical="center" wrapText="1"/>
    </xf>
    <xf numFmtId="0" fontId="0" fillId="0" borderId="68" xfId="0" applyBorder="1" applyAlignment="1">
      <alignment horizontal="center" vertical="center" wrapText="1"/>
    </xf>
    <xf numFmtId="0" fontId="0" fillId="0" borderId="18" xfId="0" applyBorder="1" applyAlignment="1">
      <alignment horizontal="center" vertical="center" wrapText="1"/>
    </xf>
    <xf numFmtId="0" fontId="2" fillId="45" borderId="226" xfId="0" applyFont="1" applyFill="1" applyBorder="1" applyAlignment="1">
      <alignment horizontal="left" vertical="center" shrinkToFit="1"/>
    </xf>
    <xf numFmtId="0" fontId="2" fillId="45" borderId="227" xfId="0" applyFont="1" applyFill="1" applyBorder="1" applyAlignment="1">
      <alignment horizontal="left" vertical="center" shrinkToFit="1"/>
    </xf>
    <xf numFmtId="0" fontId="2" fillId="45" borderId="228" xfId="0" applyFont="1" applyFill="1" applyBorder="1" applyAlignment="1">
      <alignment horizontal="left" vertical="center" shrinkToFit="1"/>
    </xf>
    <xf numFmtId="0" fontId="8" fillId="0" borderId="0" xfId="0" applyFont="1" applyAlignment="1">
      <alignment horizontal="left" vertical="center" wrapText="1"/>
    </xf>
    <xf numFmtId="0" fontId="4" fillId="45" borderId="226" xfId="0" applyFont="1" applyFill="1" applyBorder="1" applyAlignment="1">
      <alignment horizontal="center" vertical="center" wrapText="1"/>
    </xf>
    <xf numFmtId="0" fontId="4" fillId="45" borderId="228" xfId="0" applyFont="1" applyFill="1" applyBorder="1" applyAlignment="1">
      <alignment horizontal="center" vertical="center" wrapText="1"/>
    </xf>
    <xf numFmtId="0" fontId="0" fillId="0" borderId="47" xfId="0" applyBorder="1" applyAlignment="1">
      <alignment horizontal="center" vertical="center" wrapText="1"/>
    </xf>
    <xf numFmtId="0" fontId="0" fillId="33" borderId="18" xfId="0" applyFill="1" applyBorder="1" applyAlignment="1">
      <alignment horizontal="center" vertical="center" wrapText="1"/>
    </xf>
    <xf numFmtId="0" fontId="0" fillId="33" borderId="30" xfId="0" applyFill="1" applyBorder="1" applyAlignment="1">
      <alignment horizontal="center" vertical="center" wrapText="1"/>
    </xf>
    <xf numFmtId="0" fontId="0" fillId="0" borderId="30" xfId="0" applyBorder="1" applyAlignment="1">
      <alignment horizontal="center" vertical="center" wrapText="1"/>
    </xf>
    <xf numFmtId="0" fontId="0" fillId="0" borderId="186" xfId="0" applyBorder="1" applyAlignment="1">
      <alignment horizontal="center" vertical="center" wrapText="1"/>
    </xf>
    <xf numFmtId="0" fontId="0" fillId="0" borderId="192" xfId="0" applyBorder="1" applyAlignment="1">
      <alignment horizontal="center" vertical="center" wrapText="1"/>
    </xf>
    <xf numFmtId="0" fontId="0" fillId="0" borderId="229" xfId="0" applyBorder="1" applyAlignment="1">
      <alignment horizontal="center" vertical="center" wrapText="1"/>
    </xf>
    <xf numFmtId="0" fontId="0" fillId="0" borderId="230" xfId="0" applyBorder="1" applyAlignment="1">
      <alignment horizontal="center" vertical="center" wrapText="1"/>
    </xf>
    <xf numFmtId="0" fontId="0" fillId="34" borderId="18" xfId="0" applyFill="1" applyBorder="1" applyAlignment="1">
      <alignment horizontal="center" vertical="center" wrapText="1"/>
    </xf>
    <xf numFmtId="0" fontId="0" fillId="34" borderId="30" xfId="0" applyFill="1" applyBorder="1" applyAlignment="1">
      <alignment horizontal="center" vertical="center" wrapText="1"/>
    </xf>
    <xf numFmtId="0" fontId="0" fillId="33" borderId="157" xfId="0" applyFill="1" applyBorder="1" applyAlignment="1">
      <alignment horizontal="center" vertical="center" wrapText="1"/>
    </xf>
    <xf numFmtId="0" fontId="0" fillId="33" borderId="51" xfId="0" applyFill="1" applyBorder="1" applyAlignment="1">
      <alignment horizontal="center" vertical="center" wrapText="1"/>
    </xf>
    <xf numFmtId="0" fontId="0" fillId="0" borderId="20" xfId="0" applyBorder="1" applyAlignment="1">
      <alignment horizontal="center" vertical="center" wrapText="1"/>
    </xf>
    <xf numFmtId="0" fontId="0" fillId="0" borderId="67" xfId="0" applyBorder="1" applyAlignment="1">
      <alignment horizontal="center" vertical="center" wrapText="1"/>
    </xf>
    <xf numFmtId="0" fontId="0" fillId="0" borderId="31" xfId="0" applyBorder="1" applyAlignment="1">
      <alignment horizontal="center" vertical="center" wrapText="1"/>
    </xf>
    <xf numFmtId="0" fontId="0" fillId="33" borderId="47" xfId="0" applyFill="1" applyBorder="1" applyAlignment="1">
      <alignment horizontal="center" vertical="center" wrapText="1"/>
    </xf>
    <xf numFmtId="0" fontId="0" fillId="0" borderId="68" xfId="0" applyFill="1" applyBorder="1" applyAlignment="1">
      <alignment horizontal="center" vertical="center" wrapText="1"/>
    </xf>
    <xf numFmtId="0" fontId="0" fillId="0" borderId="18" xfId="0" applyFill="1" applyBorder="1" applyAlignment="1">
      <alignment horizontal="center" vertical="center" wrapText="1"/>
    </xf>
    <xf numFmtId="0" fontId="0" fillId="33" borderId="31" xfId="0" applyFill="1" applyBorder="1" applyAlignment="1">
      <alignment horizontal="center" vertical="center" wrapText="1"/>
    </xf>
    <xf numFmtId="0" fontId="0" fillId="0" borderId="46" xfId="0" applyBorder="1" applyAlignment="1">
      <alignment vertical="center" wrapText="1"/>
    </xf>
    <xf numFmtId="0" fontId="0" fillId="0" borderId="104" xfId="0" applyBorder="1" applyAlignment="1">
      <alignment vertical="center" wrapText="1"/>
    </xf>
    <xf numFmtId="0" fontId="0" fillId="0" borderId="177" xfId="0" applyBorder="1" applyAlignment="1">
      <alignment horizontal="center" vertical="center" wrapText="1"/>
    </xf>
    <xf numFmtId="0" fontId="0" fillId="0" borderId="179" xfId="0" applyBorder="1" applyAlignment="1">
      <alignment horizontal="center" vertical="center" wrapText="1"/>
    </xf>
    <xf numFmtId="0" fontId="0" fillId="0" borderId="126" xfId="0" applyFont="1" applyBorder="1" applyAlignment="1">
      <alignment horizontal="center" vertical="center" wrapText="1"/>
    </xf>
    <xf numFmtId="0" fontId="0" fillId="0" borderId="177" xfId="0" applyFont="1" applyBorder="1" applyAlignment="1">
      <alignment horizontal="center" vertical="center" wrapText="1"/>
    </xf>
    <xf numFmtId="0" fontId="0" fillId="0" borderId="204" xfId="0" applyBorder="1" applyAlignment="1">
      <alignment horizontal="center" vertical="center" wrapText="1"/>
    </xf>
    <xf numFmtId="0" fontId="0" fillId="0" borderId="231" xfId="0" applyBorder="1" applyAlignment="1">
      <alignment horizontal="center" vertical="center" wrapText="1"/>
    </xf>
    <xf numFmtId="0" fontId="0" fillId="0" borderId="232" xfId="0" applyFill="1" applyBorder="1" applyAlignment="1">
      <alignment horizontal="center" vertical="center" wrapText="1"/>
    </xf>
    <xf numFmtId="0" fontId="0" fillId="0" borderId="90" xfId="0" applyFill="1" applyBorder="1" applyAlignment="1">
      <alignment horizontal="center" vertical="center" wrapText="1"/>
    </xf>
    <xf numFmtId="3" fontId="0" fillId="0" borderId="233" xfId="0" applyNumberFormat="1" applyFill="1" applyBorder="1" applyAlignment="1">
      <alignment horizontal="center" vertical="center" wrapText="1"/>
    </xf>
    <xf numFmtId="3" fontId="0" fillId="0" borderId="234" xfId="0" applyNumberFormat="1" applyFill="1" applyBorder="1" applyAlignment="1">
      <alignment horizontal="center" vertical="center" wrapText="1"/>
    </xf>
    <xf numFmtId="0" fontId="0" fillId="0" borderId="233" xfId="0" applyFill="1" applyBorder="1" applyAlignment="1">
      <alignment horizontal="center" vertical="center" wrapText="1"/>
    </xf>
    <xf numFmtId="0" fontId="0" fillId="0" borderId="235" xfId="0" applyFill="1" applyBorder="1" applyAlignment="1">
      <alignment horizontal="center" vertical="center" wrapText="1"/>
    </xf>
    <xf numFmtId="0" fontId="0" fillId="0" borderId="146" xfId="0" applyBorder="1" applyAlignment="1">
      <alignment horizontal="center" vertical="center" wrapText="1"/>
    </xf>
    <xf numFmtId="0" fontId="0" fillId="0" borderId="236" xfId="0" applyBorder="1" applyAlignment="1">
      <alignment horizontal="center" vertical="center" wrapText="1"/>
    </xf>
    <xf numFmtId="49" fontId="0" fillId="0" borderId="73" xfId="0" applyNumberFormat="1" applyBorder="1" applyAlignment="1">
      <alignment horizontal="center" vertical="center" wrapText="1"/>
    </xf>
    <xf numFmtId="49" fontId="0" fillId="0" borderId="74" xfId="0" applyNumberFormat="1" applyBorder="1" applyAlignment="1">
      <alignment horizontal="center" vertical="center" wrapText="1"/>
    </xf>
    <xf numFmtId="0" fontId="0" fillId="0" borderId="53" xfId="0" applyBorder="1" applyAlignment="1">
      <alignment horizontal="center" vertical="center" wrapText="1"/>
    </xf>
    <xf numFmtId="49" fontId="0" fillId="0" borderId="52" xfId="0" applyNumberFormat="1" applyBorder="1" applyAlignment="1">
      <alignment horizontal="center" vertical="center" wrapText="1"/>
    </xf>
    <xf numFmtId="0" fontId="0" fillId="0" borderId="73" xfId="0" applyBorder="1" applyAlignment="1">
      <alignment horizontal="center" vertical="center" wrapText="1"/>
    </xf>
    <xf numFmtId="0" fontId="11" fillId="0" borderId="73" xfId="0" applyFont="1" applyBorder="1" applyAlignment="1">
      <alignment horizontal="center" vertical="center" wrapText="1"/>
    </xf>
    <xf numFmtId="0" fontId="11" fillId="0" borderId="51" xfId="0" applyFont="1" applyBorder="1" applyAlignment="1">
      <alignment horizontal="center" vertical="center" wrapText="1"/>
    </xf>
    <xf numFmtId="0" fontId="0" fillId="0" borderId="38" xfId="0" applyBorder="1" applyAlignment="1">
      <alignment horizontal="center" vertical="center" wrapText="1"/>
    </xf>
    <xf numFmtId="0" fontId="0" fillId="0" borderId="60" xfId="0" applyBorder="1" applyAlignment="1">
      <alignment horizontal="center" vertical="center" wrapText="1"/>
    </xf>
    <xf numFmtId="0" fontId="0" fillId="0" borderId="64" xfId="0" applyBorder="1" applyAlignment="1">
      <alignment horizontal="center" vertical="center" wrapText="1"/>
    </xf>
    <xf numFmtId="0" fontId="0" fillId="0" borderId="35" xfId="0" applyBorder="1" applyAlignment="1">
      <alignment horizontal="center" vertical="center" wrapText="1"/>
    </xf>
    <xf numFmtId="0" fontId="0" fillId="0" borderId="80" xfId="0" applyBorder="1" applyAlignment="1">
      <alignment horizontal="center" vertical="center" wrapText="1"/>
    </xf>
    <xf numFmtId="0" fontId="0" fillId="0" borderId="13" xfId="0" applyBorder="1" applyAlignment="1">
      <alignment horizontal="left" vertical="center" wrapText="1"/>
    </xf>
    <xf numFmtId="0" fontId="0" fillId="0" borderId="0" xfId="0" applyBorder="1" applyAlignment="1">
      <alignment horizontal="left" vertical="center" wrapText="1"/>
    </xf>
    <xf numFmtId="0" fontId="0" fillId="0" borderId="0" xfId="0" applyAlignment="1">
      <alignment horizontal="left" vertical="center" wrapText="1"/>
    </xf>
    <xf numFmtId="0" fontId="0" fillId="0" borderId="161" xfId="0" applyBorder="1" applyAlignment="1">
      <alignment horizontal="left" vertical="center" wrapText="1"/>
    </xf>
    <xf numFmtId="3" fontId="0" fillId="0" borderId="233" xfId="0" applyNumberFormat="1" applyBorder="1" applyAlignment="1">
      <alignment horizontal="center" vertical="center" wrapText="1"/>
    </xf>
    <xf numFmtId="3" fontId="0" fillId="0" borderId="234" xfId="0" applyNumberFormat="1" applyBorder="1" applyAlignment="1">
      <alignment horizontal="center" vertical="center" wrapText="1"/>
    </xf>
    <xf numFmtId="0" fontId="0" fillId="0" borderId="232" xfId="0" applyBorder="1" applyAlignment="1">
      <alignment horizontal="center" vertical="center" wrapText="1"/>
    </xf>
    <xf numFmtId="0" fontId="0" fillId="0" borderId="90" xfId="0" applyBorder="1" applyAlignment="1">
      <alignment horizontal="center" vertical="center" wrapText="1"/>
    </xf>
    <xf numFmtId="0" fontId="0" fillId="0" borderId="113" xfId="0" applyBorder="1" applyAlignment="1">
      <alignment horizontal="left" vertical="center" wrapText="1"/>
    </xf>
    <xf numFmtId="0" fontId="0" fillId="0" borderId="12"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vertical="center" wrapText="1"/>
    </xf>
    <xf numFmtId="0" fontId="0" fillId="0" borderId="237" xfId="0" applyBorder="1" applyAlignment="1">
      <alignment vertical="center" wrapText="1"/>
    </xf>
    <xf numFmtId="0" fontId="0" fillId="0" borderId="237" xfId="0" applyBorder="1" applyAlignment="1">
      <alignment horizontal="center" vertical="center" wrapText="1"/>
    </xf>
    <xf numFmtId="0" fontId="0" fillId="0" borderId="238" xfId="0" applyBorder="1" applyAlignment="1">
      <alignment horizontal="center" vertical="center" wrapText="1"/>
    </xf>
    <xf numFmtId="0" fontId="0" fillId="0" borderId="80" xfId="0" applyBorder="1" applyAlignment="1">
      <alignment vertical="center" wrapText="1"/>
    </xf>
    <xf numFmtId="0" fontId="0" fillId="0" borderId="35" xfId="0" applyBorder="1" applyAlignment="1">
      <alignment vertical="center" wrapText="1"/>
    </xf>
    <xf numFmtId="0" fontId="7" fillId="0" borderId="80" xfId="0" applyFont="1" applyBorder="1" applyAlignment="1">
      <alignment horizontal="right" vertical="center" wrapText="1"/>
    </xf>
    <xf numFmtId="0" fontId="7" fillId="0" borderId="35" xfId="0" applyFont="1" applyBorder="1" applyAlignment="1">
      <alignment horizontal="right" vertical="center" wrapText="1"/>
    </xf>
    <xf numFmtId="0" fontId="0" fillId="0" borderId="122" xfId="0" applyBorder="1" applyAlignment="1">
      <alignment horizontal="left" vertical="center" wrapText="1"/>
    </xf>
    <xf numFmtId="0" fontId="0" fillId="0" borderId="51" xfId="0" applyBorder="1" applyAlignment="1">
      <alignment horizontal="left" vertical="center" wrapText="1"/>
    </xf>
    <xf numFmtId="0" fontId="0" fillId="0" borderId="52" xfId="0" applyBorder="1" applyAlignment="1">
      <alignment horizontal="left" vertical="center" wrapText="1"/>
    </xf>
    <xf numFmtId="0" fontId="0" fillId="45" borderId="126" xfId="0" applyFill="1" applyBorder="1" applyAlignment="1">
      <alignment horizontal="center" vertical="center" shrinkToFit="1"/>
    </xf>
    <xf numFmtId="0" fontId="0" fillId="45" borderId="177" xfId="0" applyFill="1" applyBorder="1" applyAlignment="1">
      <alignment horizontal="center" vertical="center" shrinkToFit="1"/>
    </xf>
    <xf numFmtId="0" fontId="0" fillId="45" borderId="179" xfId="0" applyFill="1" applyBorder="1" applyAlignment="1">
      <alignment horizontal="center" vertical="center" shrinkToFit="1"/>
    </xf>
    <xf numFmtId="0" fontId="0" fillId="0" borderId="60" xfId="0" applyBorder="1" applyAlignment="1">
      <alignment horizontal="left" vertical="center" wrapText="1"/>
    </xf>
    <xf numFmtId="0" fontId="0" fillId="0" borderId="38" xfId="0" applyBorder="1" applyAlignment="1">
      <alignment horizontal="left" vertical="center" wrapText="1"/>
    </xf>
    <xf numFmtId="0" fontId="0" fillId="0" borderId="53" xfId="0" applyBorder="1" applyAlignment="1">
      <alignment horizontal="left" vertical="center" wrapText="1"/>
    </xf>
    <xf numFmtId="0" fontId="3" fillId="0" borderId="0" xfId="0" applyFont="1" applyAlignment="1">
      <alignment horizontal="center" vertical="center"/>
    </xf>
    <xf numFmtId="0" fontId="0" fillId="0" borderId="48" xfId="0" applyBorder="1" applyAlignment="1">
      <alignment horizontal="left" vertical="center" wrapText="1"/>
    </xf>
    <xf numFmtId="0" fontId="0" fillId="0" borderId="108" xfId="0" applyBorder="1" applyAlignment="1">
      <alignment horizontal="left" vertical="center" wrapText="1"/>
    </xf>
    <xf numFmtId="0" fontId="0" fillId="0" borderId="239" xfId="0" applyBorder="1" applyAlignment="1">
      <alignment horizontal="left" vertical="center" wrapText="1"/>
    </xf>
    <xf numFmtId="0" fontId="0" fillId="0" borderId="46" xfId="0" applyBorder="1" applyAlignment="1">
      <alignment horizontal="left" vertical="center" wrapText="1"/>
    </xf>
    <xf numFmtId="0" fontId="0" fillId="0" borderId="20" xfId="0" applyBorder="1" applyAlignment="1">
      <alignment horizontal="left" vertical="center" wrapText="1"/>
    </xf>
    <xf numFmtId="0" fontId="0" fillId="0" borderId="37" xfId="0" applyBorder="1" applyAlignment="1">
      <alignment horizontal="left" vertical="center" wrapText="1"/>
    </xf>
    <xf numFmtId="0" fontId="0" fillId="0" borderId="14" xfId="0" applyBorder="1" applyAlignment="1">
      <alignment horizontal="left" vertical="center" wrapText="1"/>
    </xf>
    <xf numFmtId="0" fontId="0" fillId="0" borderId="240" xfId="0" applyBorder="1" applyAlignment="1">
      <alignment horizontal="left" vertical="center" wrapText="1"/>
    </xf>
    <xf numFmtId="0" fontId="0" fillId="0" borderId="14" xfId="0" applyBorder="1" applyAlignment="1">
      <alignment vertical="center" wrapText="1"/>
    </xf>
    <xf numFmtId="0" fontId="0" fillId="0" borderId="71" xfId="0" applyBorder="1" applyAlignment="1">
      <alignment vertical="center" wrapText="1"/>
    </xf>
    <xf numFmtId="0" fontId="0" fillId="0" borderId="80" xfId="0" applyBorder="1" applyAlignment="1">
      <alignment horizontal="left" vertical="center" wrapText="1" shrinkToFit="1"/>
    </xf>
    <xf numFmtId="0" fontId="0" fillId="0" borderId="35" xfId="0" applyBorder="1" applyAlignment="1">
      <alignment horizontal="left" vertical="center" wrapText="1" shrinkToFit="1"/>
    </xf>
    <xf numFmtId="0" fontId="0" fillId="0" borderId="35" xfId="0" applyBorder="1" applyAlignment="1">
      <alignment horizontal="left" vertical="center" wrapText="1"/>
    </xf>
    <xf numFmtId="0" fontId="0" fillId="0" borderId="35" xfId="0" applyBorder="1" applyAlignment="1">
      <alignment vertical="center"/>
    </xf>
    <xf numFmtId="0" fontId="0" fillId="0" borderId="49" xfId="0" applyBorder="1" applyAlignment="1">
      <alignment vertical="center"/>
    </xf>
    <xf numFmtId="0" fontId="0" fillId="0" borderId="241" xfId="0" applyBorder="1" applyAlignment="1">
      <alignment horizontal="left" vertical="center" wrapText="1"/>
    </xf>
    <xf numFmtId="0" fontId="0" fillId="0" borderId="34" xfId="0" applyBorder="1" applyAlignment="1">
      <alignment horizontal="left" vertical="center" wrapText="1"/>
    </xf>
    <xf numFmtId="0" fontId="0" fillId="0" borderId="36" xfId="0" applyBorder="1" applyAlignment="1">
      <alignment horizontal="left" vertical="center" wrapText="1"/>
    </xf>
    <xf numFmtId="0" fontId="7" fillId="0" borderId="146" xfId="0" applyFont="1" applyBorder="1" applyAlignment="1">
      <alignment horizontal="left" vertical="center" wrapText="1"/>
    </xf>
    <xf numFmtId="0" fontId="7" fillId="0" borderId="38" xfId="0" applyFont="1" applyBorder="1" applyAlignment="1">
      <alignment horizontal="left" vertical="center" wrapText="1"/>
    </xf>
    <xf numFmtId="0" fontId="7" fillId="0" borderId="53" xfId="0" applyFont="1" applyBorder="1" applyAlignment="1">
      <alignment horizontal="left" vertical="center" wrapText="1"/>
    </xf>
    <xf numFmtId="0" fontId="0" fillId="0" borderId="17" xfId="0" applyBorder="1" applyAlignment="1">
      <alignment vertical="center" wrapText="1"/>
    </xf>
    <xf numFmtId="0" fontId="0" fillId="0" borderId="242" xfId="0" applyBorder="1" applyAlignment="1">
      <alignment vertical="center" wrapText="1"/>
    </xf>
    <xf numFmtId="0" fontId="0" fillId="0" borderId="243" xfId="0" applyBorder="1" applyAlignment="1">
      <alignment horizontal="left" vertical="center" wrapText="1"/>
    </xf>
    <xf numFmtId="0" fontId="0" fillId="0" borderId="244" xfId="0" applyBorder="1" applyAlignment="1">
      <alignment horizontal="left" vertical="center" wrapText="1"/>
    </xf>
    <xf numFmtId="0" fontId="0" fillId="0" borderId="245" xfId="0" applyBorder="1" applyAlignment="1">
      <alignment horizontal="left" vertical="center" wrapText="1"/>
    </xf>
    <xf numFmtId="0" fontId="0" fillId="0" borderId="246" xfId="0" applyBorder="1" applyAlignment="1">
      <alignment horizontal="center" vertical="center" shrinkToFit="1"/>
    </xf>
    <xf numFmtId="0" fontId="0" fillId="0" borderId="247" xfId="0" applyBorder="1" applyAlignment="1">
      <alignment horizontal="center" vertical="center" shrinkToFit="1"/>
    </xf>
    <xf numFmtId="0" fontId="0" fillId="0" borderId="122" xfId="0" applyBorder="1" applyAlignment="1">
      <alignment horizontal="center" vertical="center" wrapText="1"/>
    </xf>
    <xf numFmtId="0" fontId="11" fillId="0" borderId="0" xfId="0" applyFont="1" applyAlignment="1">
      <alignment vertical="center"/>
    </xf>
    <xf numFmtId="0" fontId="0" fillId="38" borderId="80" xfId="0" applyFill="1" applyBorder="1" applyAlignment="1">
      <alignment horizontal="center" vertical="center"/>
    </xf>
    <xf numFmtId="0" fontId="0" fillId="38" borderId="79" xfId="0" applyFill="1" applyBorder="1" applyAlignment="1">
      <alignment horizontal="center" vertical="center"/>
    </xf>
    <xf numFmtId="0" fontId="0" fillId="38" borderId="14" xfId="0" applyFill="1" applyBorder="1" applyAlignment="1">
      <alignment horizontal="left" vertical="center" wrapText="1"/>
    </xf>
    <xf numFmtId="0" fontId="0" fillId="38" borderId="114" xfId="0" applyFill="1" applyBorder="1" applyAlignment="1">
      <alignment horizontal="left" vertical="center" wrapText="1"/>
    </xf>
    <xf numFmtId="0" fontId="0" fillId="0" borderId="146" xfId="0" applyBorder="1" applyAlignment="1">
      <alignment horizontal="center" vertical="center"/>
    </xf>
    <xf numFmtId="0" fontId="0" fillId="0" borderId="53" xfId="0" applyBorder="1" applyAlignment="1">
      <alignment horizontal="center" vertical="center"/>
    </xf>
    <xf numFmtId="187" fontId="0" fillId="0" borderId="146" xfId="0" applyNumberFormat="1" applyBorder="1" applyAlignment="1">
      <alignment horizontal="center" vertical="center"/>
    </xf>
    <xf numFmtId="187" fontId="0" fillId="0" borderId="236" xfId="0" applyNumberFormat="1" applyBorder="1" applyAlignment="1">
      <alignment horizontal="center" vertical="center"/>
    </xf>
    <xf numFmtId="187" fontId="0" fillId="0" borderId="248" xfId="0" applyNumberFormat="1" applyBorder="1" applyAlignment="1">
      <alignment horizontal="center" vertical="center"/>
    </xf>
    <xf numFmtId="187" fontId="0" fillId="0" borderId="249" xfId="0" applyNumberFormat="1" applyBorder="1" applyAlignment="1">
      <alignment horizontal="center" vertical="center"/>
    </xf>
    <xf numFmtId="0" fontId="0" fillId="38" borderId="15" xfId="0" applyFill="1" applyBorder="1" applyAlignment="1">
      <alignment vertical="center" wrapText="1"/>
    </xf>
    <xf numFmtId="0" fontId="0" fillId="38" borderId="15" xfId="0" applyFill="1" applyBorder="1" applyAlignment="1">
      <alignment vertical="center"/>
    </xf>
    <xf numFmtId="0" fontId="0" fillId="0" borderId="15" xfId="0" applyBorder="1" applyAlignment="1">
      <alignment vertical="center" wrapText="1"/>
    </xf>
    <xf numFmtId="0" fontId="0" fillId="0" borderId="15" xfId="0" applyBorder="1" applyAlignment="1">
      <alignment vertical="center"/>
    </xf>
    <xf numFmtId="0" fontId="0" fillId="0" borderId="87" xfId="0" applyBorder="1" applyAlignment="1">
      <alignment vertical="center"/>
    </xf>
    <xf numFmtId="0" fontId="0" fillId="0" borderId="35" xfId="0" applyBorder="1" applyAlignment="1">
      <alignment horizontal="right" vertical="center" shrinkToFit="1"/>
    </xf>
    <xf numFmtId="0" fontId="0" fillId="0" borderId="122" xfId="0" applyBorder="1" applyAlignment="1">
      <alignment horizontal="center" vertical="center"/>
    </xf>
    <xf numFmtId="0" fontId="0" fillId="0" borderId="51" xfId="0" applyBorder="1" applyAlignment="1">
      <alignment horizontal="center" vertical="center"/>
    </xf>
    <xf numFmtId="0" fontId="0" fillId="0" borderId="122" xfId="0" applyBorder="1" applyAlignment="1">
      <alignment horizontal="right" vertical="center"/>
    </xf>
    <xf numFmtId="0" fontId="0" fillId="0" borderId="51" xfId="0" applyBorder="1" applyAlignment="1">
      <alignment horizontal="right" vertical="center"/>
    </xf>
    <xf numFmtId="0" fontId="0" fillId="0" borderId="35" xfId="0" applyBorder="1" applyAlignment="1">
      <alignment horizontal="left" vertical="center" shrinkToFit="1"/>
    </xf>
    <xf numFmtId="0" fontId="0" fillId="0" borderId="49" xfId="0" applyBorder="1" applyAlignment="1">
      <alignment horizontal="left" vertical="center" shrinkToFit="1"/>
    </xf>
    <xf numFmtId="0" fontId="0" fillId="38" borderId="122" xfId="0" applyFill="1" applyBorder="1" applyAlignment="1">
      <alignment horizontal="center" vertical="center"/>
    </xf>
    <xf numFmtId="0" fontId="0" fillId="38" borderId="51" xfId="0" applyFill="1" applyBorder="1" applyAlignment="1">
      <alignment horizontal="center" vertical="center"/>
    </xf>
    <xf numFmtId="0" fontId="0" fillId="0" borderId="241" xfId="0" applyBorder="1" applyAlignment="1">
      <alignment horizontal="center" vertical="center" shrinkToFit="1"/>
    </xf>
    <xf numFmtId="0" fontId="0" fillId="0" borderId="250" xfId="0" applyBorder="1" applyAlignment="1">
      <alignment horizontal="center" vertical="center" shrinkToFit="1"/>
    </xf>
    <xf numFmtId="0" fontId="0" fillId="38" borderId="48" xfId="0" applyFill="1" applyBorder="1" applyAlignment="1">
      <alignment horizontal="left" vertical="center" wrapText="1"/>
    </xf>
    <xf numFmtId="0" fontId="0" fillId="38" borderId="108" xfId="0" applyFill="1" applyBorder="1" applyAlignment="1">
      <alignment horizontal="left" vertical="center" wrapText="1"/>
    </xf>
    <xf numFmtId="0" fontId="0" fillId="38" borderId="239" xfId="0" applyFill="1" applyBorder="1" applyAlignment="1">
      <alignment horizontal="left" vertical="center" wrapText="1"/>
    </xf>
    <xf numFmtId="0" fontId="0" fillId="38" borderId="46" xfId="0" applyFill="1" applyBorder="1" applyAlignment="1">
      <alignment horizontal="left" vertical="center" wrapText="1"/>
    </xf>
    <xf numFmtId="0" fontId="0" fillId="38" borderId="20" xfId="0" applyFill="1" applyBorder="1" applyAlignment="1">
      <alignment horizontal="left" vertical="center" wrapText="1"/>
    </xf>
    <xf numFmtId="0" fontId="0" fillId="38" borderId="37" xfId="0" applyFill="1" applyBorder="1" applyAlignment="1">
      <alignment horizontal="left" vertical="center" wrapText="1"/>
    </xf>
    <xf numFmtId="0" fontId="0" fillId="38" borderId="13" xfId="0" applyFill="1" applyBorder="1" applyAlignment="1">
      <alignment horizontal="left" vertical="center" wrapText="1"/>
    </xf>
    <xf numFmtId="0" fontId="0" fillId="38" borderId="0" xfId="0" applyFill="1" applyAlignment="1">
      <alignment horizontal="left" vertical="center" wrapText="1"/>
    </xf>
    <xf numFmtId="0" fontId="0" fillId="38" borderId="161" xfId="0" applyFill="1" applyBorder="1" applyAlignment="1">
      <alignment horizontal="left" vertical="center" wrapText="1"/>
    </xf>
    <xf numFmtId="0" fontId="0" fillId="38" borderId="60" xfId="0" applyFill="1" applyBorder="1" applyAlignment="1">
      <alignment horizontal="left" vertical="center" wrapText="1"/>
    </xf>
    <xf numFmtId="0" fontId="0" fillId="38" borderId="38" xfId="0" applyFill="1" applyBorder="1" applyAlignment="1">
      <alignment horizontal="left" vertical="center" wrapText="1"/>
    </xf>
    <xf numFmtId="0" fontId="0" fillId="38" borderId="53" xfId="0" applyFill="1" applyBorder="1" applyAlignment="1">
      <alignment horizontal="left" vertical="center" wrapText="1"/>
    </xf>
    <xf numFmtId="0" fontId="0" fillId="0" borderId="34" xfId="0" applyBorder="1" applyAlignment="1">
      <alignment horizontal="center" vertical="center" shrinkToFit="1"/>
    </xf>
    <xf numFmtId="0" fontId="0" fillId="0" borderId="36" xfId="0" applyBorder="1" applyAlignment="1">
      <alignment horizontal="center" vertical="center" shrinkToFit="1"/>
    </xf>
    <xf numFmtId="0" fontId="0" fillId="0" borderId="146" xfId="0" applyBorder="1" applyAlignment="1">
      <alignment horizontal="center" vertical="center" shrinkToFit="1"/>
    </xf>
    <xf numFmtId="0" fontId="0" fillId="0" borderId="236" xfId="0" applyBorder="1" applyAlignment="1">
      <alignment horizontal="center" vertical="center" shrinkToFit="1"/>
    </xf>
    <xf numFmtId="0" fontId="0" fillId="0" borderId="38" xfId="0" applyBorder="1" applyAlignment="1">
      <alignment horizontal="center" vertical="center" shrinkToFit="1"/>
    </xf>
    <xf numFmtId="0" fontId="0" fillId="0" borderId="53" xfId="0" applyBorder="1" applyAlignment="1">
      <alignment horizontal="center" vertical="center" shrinkToFit="1"/>
    </xf>
    <xf numFmtId="0" fontId="0" fillId="0" borderId="35" xfId="0" applyBorder="1" applyAlignment="1">
      <alignment horizontal="center" vertical="center"/>
    </xf>
    <xf numFmtId="0" fontId="0" fillId="0" borderId="80" xfId="0" applyBorder="1" applyAlignment="1">
      <alignment horizontal="center" vertical="center"/>
    </xf>
    <xf numFmtId="0" fontId="0" fillId="0" borderId="79" xfId="0" applyBorder="1" applyAlignment="1">
      <alignment horizontal="center" vertical="center"/>
    </xf>
    <xf numFmtId="0" fontId="0" fillId="0" borderId="172" xfId="0" applyBorder="1" applyAlignment="1" applyProtection="1">
      <alignment horizontal="left" vertical="center" wrapText="1"/>
      <protection locked="0"/>
    </xf>
    <xf numFmtId="0" fontId="0" fillId="0" borderId="183" xfId="0" applyBorder="1" applyAlignment="1" applyProtection="1">
      <alignment horizontal="left" vertical="center" wrapText="1"/>
      <protection locked="0"/>
    </xf>
    <xf numFmtId="0" fontId="0" fillId="0" borderId="251" xfId="0" applyBorder="1" applyAlignment="1" applyProtection="1">
      <alignment horizontal="left" vertical="center" wrapText="1"/>
      <protection locked="0"/>
    </xf>
    <xf numFmtId="0" fontId="0" fillId="0" borderId="73" xfId="0" applyBorder="1" applyAlignment="1">
      <alignment horizontal="left" vertical="center" wrapText="1"/>
    </xf>
    <xf numFmtId="0" fontId="0" fillId="0" borderId="74" xfId="0" applyBorder="1" applyAlignment="1">
      <alignment horizontal="left" vertical="center" wrapText="1"/>
    </xf>
    <xf numFmtId="0" fontId="11" fillId="0" borderId="122" xfId="0" applyFont="1" applyBorder="1" applyAlignment="1">
      <alignment horizontal="left" vertical="center" wrapText="1"/>
    </xf>
    <xf numFmtId="0" fontId="11" fillId="0" borderId="74" xfId="0" applyFont="1" applyBorder="1" applyAlignment="1">
      <alignment horizontal="left" vertical="center" wrapText="1"/>
    </xf>
    <xf numFmtId="0" fontId="0" fillId="0" borderId="73" xfId="0" applyBorder="1" applyAlignment="1">
      <alignment horizontal="left" vertical="center"/>
    </xf>
    <xf numFmtId="0" fontId="0" fillId="0" borderId="51" xfId="0" applyBorder="1" applyAlignment="1">
      <alignment horizontal="left" vertical="center"/>
    </xf>
    <xf numFmtId="0" fontId="0" fillId="0" borderId="52" xfId="0" applyBorder="1" applyAlignment="1">
      <alignment horizontal="left" vertical="center"/>
    </xf>
    <xf numFmtId="0" fontId="0" fillId="0" borderId="252" xfId="0" applyBorder="1" applyAlignment="1">
      <alignment horizontal="left" vertical="center" shrinkToFit="1"/>
    </xf>
    <xf numFmtId="0" fontId="0" fillId="0" borderId="0" xfId="0" applyBorder="1" applyAlignment="1">
      <alignment horizontal="left" vertical="center" shrinkToFit="1"/>
    </xf>
    <xf numFmtId="0" fontId="0" fillId="0" borderId="35" xfId="0" applyBorder="1" applyAlignment="1">
      <alignment horizontal="left" vertical="center"/>
    </xf>
    <xf numFmtId="0" fontId="0" fillId="0" borderId="80" xfId="0" applyBorder="1" applyAlignment="1">
      <alignment horizontal="left" vertical="center" wrapText="1"/>
    </xf>
    <xf numFmtId="0" fontId="0" fillId="0" borderId="49" xfId="0" applyBorder="1" applyAlignment="1">
      <alignment horizontal="left" vertical="center" wrapText="1"/>
    </xf>
    <xf numFmtId="0" fontId="0" fillId="0" borderId="253"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149" xfId="0" applyBorder="1" applyAlignment="1" applyProtection="1">
      <alignment horizontal="left" vertical="center" wrapText="1"/>
      <protection locked="0"/>
    </xf>
    <xf numFmtId="0" fontId="0" fillId="0" borderId="254" xfId="0" applyBorder="1" applyAlignment="1" applyProtection="1">
      <alignment horizontal="left" vertical="center" wrapText="1"/>
      <protection locked="0"/>
    </xf>
    <xf numFmtId="0" fontId="0" fillId="0" borderId="255"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73"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46" borderId="108" xfId="0" applyFill="1" applyBorder="1" applyAlignment="1">
      <alignment horizontal="left" vertical="center" wrapText="1"/>
    </xf>
    <xf numFmtId="0" fontId="0" fillId="46" borderId="239" xfId="0" applyFill="1" applyBorder="1" applyAlignment="1">
      <alignment horizontal="left" vertical="center" wrapText="1"/>
    </xf>
    <xf numFmtId="0" fontId="0" fillId="0" borderId="252" xfId="0" applyBorder="1" applyAlignment="1">
      <alignment horizontal="left" vertical="center"/>
    </xf>
    <xf numFmtId="0" fontId="0" fillId="0" borderId="256" xfId="0" applyBorder="1" applyAlignment="1">
      <alignment horizontal="left" vertical="center"/>
    </xf>
    <xf numFmtId="0" fontId="0" fillId="0" borderId="161" xfId="0" applyBorder="1" applyAlignment="1">
      <alignment horizontal="left" vertical="center" shrinkToFit="1"/>
    </xf>
    <xf numFmtId="0" fontId="7" fillId="0" borderId="14" xfId="0" applyFont="1" applyBorder="1" applyAlignment="1">
      <alignment vertical="center" wrapText="1"/>
    </xf>
    <xf numFmtId="0" fontId="7" fillId="0" borderId="71" xfId="0" applyFont="1" applyBorder="1" applyAlignment="1">
      <alignment vertical="center" wrapText="1"/>
    </xf>
    <xf numFmtId="0" fontId="0" fillId="0" borderId="257" xfId="0" applyBorder="1" applyAlignment="1">
      <alignment horizontal="left" vertical="center" wrapText="1"/>
    </xf>
    <xf numFmtId="0" fontId="0" fillId="0" borderId="258" xfId="0" applyBorder="1" applyAlignment="1">
      <alignment horizontal="left" vertical="center" wrapText="1"/>
    </xf>
    <xf numFmtId="0" fontId="0" fillId="0" borderId="80" xfId="0" applyBorder="1" applyAlignment="1">
      <alignment horizontal="left" vertical="center" shrinkToFit="1"/>
    </xf>
    <xf numFmtId="0" fontId="0" fillId="0" borderId="79" xfId="0" applyBorder="1" applyAlignment="1">
      <alignment horizontal="left" vertical="center" shrinkToFit="1"/>
    </xf>
    <xf numFmtId="0" fontId="0" fillId="0" borderId="122" xfId="0" applyBorder="1" applyAlignment="1">
      <alignment horizontal="left" vertical="center"/>
    </xf>
    <xf numFmtId="0" fontId="0" fillId="0" borderId="14" xfId="0" applyBorder="1" applyAlignment="1">
      <alignment horizontal="center" vertical="center" wrapText="1"/>
    </xf>
    <xf numFmtId="0" fontId="0" fillId="0" borderId="17" xfId="0" applyBorder="1" applyAlignment="1">
      <alignment horizontal="center" vertical="center" wrapText="1"/>
    </xf>
    <xf numFmtId="0" fontId="0" fillId="0" borderId="71" xfId="0" applyBorder="1" applyAlignment="1">
      <alignment horizontal="center" vertical="center" wrapText="1"/>
    </xf>
    <xf numFmtId="0" fontId="0" fillId="0" borderId="259" xfId="0" applyBorder="1" applyAlignment="1">
      <alignment horizontal="center" vertical="center" shrinkToFit="1"/>
    </xf>
    <xf numFmtId="0" fontId="0" fillId="0" borderId="88" xfId="0" applyBorder="1" applyAlignment="1">
      <alignment horizontal="center" vertical="center" shrinkToFit="1"/>
    </xf>
    <xf numFmtId="0" fontId="0" fillId="0" borderId="260" xfId="0" applyBorder="1" applyAlignment="1">
      <alignment horizontal="center" vertical="center"/>
    </xf>
    <xf numFmtId="0" fontId="0" fillId="0" borderId="261" xfId="0" applyBorder="1" applyAlignment="1">
      <alignment vertical="center"/>
    </xf>
    <xf numFmtId="0" fontId="0" fillId="0" borderId="0" xfId="0" applyAlignment="1">
      <alignment horizontal="center" vertical="center"/>
    </xf>
    <xf numFmtId="0" fontId="0" fillId="0" borderId="260" xfId="0" applyBorder="1" applyAlignment="1">
      <alignment horizontal="center" vertical="center" wrapText="1"/>
    </xf>
    <xf numFmtId="0" fontId="0" fillId="0" borderId="261" xfId="0" applyBorder="1" applyAlignment="1">
      <alignment horizontal="center" vertical="center"/>
    </xf>
    <xf numFmtId="0" fontId="0" fillId="0" borderId="260" xfId="0" applyBorder="1" applyAlignment="1">
      <alignment horizontal="center" vertical="center" shrinkToFit="1"/>
    </xf>
    <xf numFmtId="0" fontId="0" fillId="0" borderId="261" xfId="0" applyBorder="1" applyAlignment="1">
      <alignment horizontal="center" vertical="center" shrinkToFit="1"/>
    </xf>
    <xf numFmtId="0" fontId="0" fillId="0" borderId="101" xfId="0" applyBorder="1" applyAlignment="1">
      <alignment horizontal="center" vertical="center" shrinkToFit="1"/>
    </xf>
    <xf numFmtId="0" fontId="10" fillId="0" borderId="262" xfId="0" applyFont="1" applyBorder="1" applyAlignment="1">
      <alignment horizontal="center" vertical="center" wrapText="1"/>
    </xf>
    <xf numFmtId="0" fontId="10" fillId="0" borderId="263" xfId="0" applyFont="1" applyBorder="1" applyAlignment="1">
      <alignment horizontal="center" vertical="center" wrapText="1"/>
    </xf>
    <xf numFmtId="0" fontId="7" fillId="0" borderId="259" xfId="0" applyFont="1" applyBorder="1" applyAlignment="1">
      <alignment horizontal="center" vertical="center" wrapText="1"/>
    </xf>
    <xf numFmtId="0" fontId="7" fillId="0" borderId="90" xfId="0" applyFont="1" applyBorder="1" applyAlignment="1">
      <alignment horizontal="center" vertical="center" wrapText="1"/>
    </xf>
    <xf numFmtId="0" fontId="7" fillId="0" borderId="88" xfId="0" applyFont="1" applyBorder="1" applyAlignment="1">
      <alignment horizontal="center" vertical="center" wrapText="1"/>
    </xf>
    <xf numFmtId="0" fontId="0" fillId="0" borderId="264" xfId="0" applyBorder="1" applyAlignment="1">
      <alignment horizontal="center" vertical="center"/>
    </xf>
    <xf numFmtId="0" fontId="0" fillId="0" borderId="265" xfId="0" applyBorder="1" applyAlignment="1">
      <alignment horizontal="center" vertical="center"/>
    </xf>
    <xf numFmtId="0" fontId="0" fillId="0" borderId="214" xfId="0" applyFont="1" applyBorder="1" applyAlignment="1" applyProtection="1">
      <alignment horizontal="center" vertical="center" wrapText="1"/>
      <protection locked="0"/>
    </xf>
    <xf numFmtId="0" fontId="0" fillId="0" borderId="181" xfId="0" applyBorder="1" applyAlignment="1" applyProtection="1">
      <alignment vertical="center"/>
      <protection locked="0"/>
    </xf>
    <xf numFmtId="0" fontId="0" fillId="0" borderId="214" xfId="0" applyFont="1" applyBorder="1" applyAlignment="1" applyProtection="1">
      <alignment horizontal="left" vertical="center" wrapText="1"/>
      <protection locked="0"/>
    </xf>
    <xf numFmtId="0" fontId="0" fillId="0" borderId="181" xfId="0" applyBorder="1" applyAlignment="1" applyProtection="1">
      <alignment horizontal="left" vertical="center"/>
      <protection locked="0"/>
    </xf>
    <xf numFmtId="0" fontId="0" fillId="0" borderId="29" xfId="0" applyFont="1" applyBorder="1" applyAlignment="1">
      <alignment horizontal="right" vertical="center" shrinkToFit="1"/>
    </xf>
    <xf numFmtId="0" fontId="0" fillId="0" borderId="266" xfId="0" applyFont="1" applyBorder="1" applyAlignment="1">
      <alignment horizontal="right" vertical="center" shrinkToFit="1"/>
    </xf>
    <xf numFmtId="0" fontId="0" fillId="0" borderId="214" xfId="0" applyFont="1" applyBorder="1" applyAlignment="1" applyProtection="1">
      <alignment horizontal="left" vertical="center" wrapText="1"/>
      <protection locked="0"/>
    </xf>
    <xf numFmtId="0" fontId="0" fillId="0" borderId="61" xfId="0" applyBorder="1" applyAlignment="1">
      <alignment horizontal="center" vertical="center"/>
    </xf>
    <xf numFmtId="0" fontId="0" fillId="0" borderId="13" xfId="0" applyBorder="1" applyAlignment="1">
      <alignment vertical="center"/>
    </xf>
    <xf numFmtId="0" fontId="0" fillId="0" borderId="104" xfId="0" applyBorder="1" applyAlignment="1">
      <alignment vertical="center"/>
    </xf>
    <xf numFmtId="0" fontId="0" fillId="0" borderId="27" xfId="0" applyBorder="1" applyAlignment="1">
      <alignment vertical="center" shrinkToFit="1"/>
    </xf>
    <xf numFmtId="0" fontId="0" fillId="0" borderId="27" xfId="0" applyBorder="1" applyAlignment="1">
      <alignment vertical="center"/>
    </xf>
    <xf numFmtId="0" fontId="0" fillId="0" borderId="0" xfId="0" applyBorder="1" applyAlignment="1">
      <alignment vertical="center" shrinkToFit="1"/>
    </xf>
    <xf numFmtId="0" fontId="0" fillId="0" borderId="0" xfId="0" applyAlignment="1">
      <alignment vertical="center"/>
    </xf>
    <xf numFmtId="0" fontId="0" fillId="0" borderId="11" xfId="0" applyBorder="1" applyAlignment="1">
      <alignment vertical="center" shrinkToFit="1"/>
    </xf>
    <xf numFmtId="0" fontId="0" fillId="0" borderId="11" xfId="0" applyBorder="1" applyAlignment="1">
      <alignment vertical="center"/>
    </xf>
    <xf numFmtId="0" fontId="0" fillId="0" borderId="172" xfId="0" applyFont="1" applyBorder="1" applyAlignment="1" applyProtection="1">
      <alignment vertical="center" wrapText="1"/>
      <protection locked="0"/>
    </xf>
    <xf numFmtId="0" fontId="0" fillId="0" borderId="173" xfId="0" applyBorder="1" applyAlignment="1" applyProtection="1">
      <alignment vertical="center" wrapText="1"/>
      <protection locked="0"/>
    </xf>
    <xf numFmtId="0" fontId="0" fillId="0" borderId="22" xfId="0" applyFont="1" applyBorder="1" applyAlignment="1">
      <alignment vertical="center" wrapText="1"/>
    </xf>
    <xf numFmtId="0" fontId="0" fillId="0" borderId="181" xfId="0" applyFont="1" applyBorder="1" applyAlignment="1">
      <alignment vertical="center" wrapText="1"/>
    </xf>
    <xf numFmtId="0" fontId="0" fillId="0" borderId="214" xfId="0" applyFont="1" applyBorder="1" applyAlignment="1" applyProtection="1">
      <alignment horizontal="center" vertical="center" shrinkToFit="1"/>
      <protection locked="0"/>
    </xf>
    <xf numFmtId="0" fontId="0" fillId="0" borderId="0" xfId="0" applyFont="1" applyBorder="1" applyAlignment="1" applyProtection="1">
      <alignment horizontal="center" vertical="center" shrinkToFit="1"/>
      <protection locked="0"/>
    </xf>
    <xf numFmtId="0" fontId="0" fillId="0" borderId="214" xfId="0" applyFont="1" applyBorder="1" applyAlignment="1" applyProtection="1">
      <alignment horizontal="left" vertical="center" shrinkToFit="1"/>
      <protection locked="0"/>
    </xf>
    <xf numFmtId="0" fontId="0" fillId="0" borderId="0" xfId="0" applyFont="1" applyBorder="1" applyAlignment="1" applyProtection="1">
      <alignment horizontal="left" vertical="center" shrinkToFit="1"/>
      <protection locked="0"/>
    </xf>
    <xf numFmtId="0" fontId="0" fillId="0" borderId="172" xfId="0" applyFont="1" applyBorder="1" applyAlignment="1" applyProtection="1">
      <alignment vertical="center" shrinkToFit="1"/>
      <protection locked="0"/>
    </xf>
    <xf numFmtId="0" fontId="0" fillId="0" borderId="183" xfId="0" applyBorder="1" applyAlignment="1" applyProtection="1">
      <alignment vertical="center" shrinkToFit="1"/>
      <protection locked="0"/>
    </xf>
    <xf numFmtId="0" fontId="0" fillId="0" borderId="267" xfId="0" applyBorder="1" applyAlignment="1" applyProtection="1">
      <alignment horizontal="left" vertical="center" shrinkToFit="1"/>
      <protection locked="0"/>
    </xf>
    <xf numFmtId="0" fontId="0" fillId="0" borderId="268" xfId="0" applyBorder="1" applyAlignment="1" applyProtection="1">
      <alignment horizontal="left" vertical="center"/>
      <protection locked="0"/>
    </xf>
    <xf numFmtId="0" fontId="0" fillId="0" borderId="209" xfId="0" applyFont="1" applyBorder="1" applyAlignment="1">
      <alignment vertical="center" wrapText="1"/>
    </xf>
    <xf numFmtId="0" fontId="0" fillId="0" borderId="269" xfId="0" applyFont="1" applyBorder="1" applyAlignment="1">
      <alignment vertical="center" wrapText="1"/>
    </xf>
    <xf numFmtId="0" fontId="0" fillId="0" borderId="0" xfId="0" applyBorder="1" applyAlignment="1" applyProtection="1">
      <alignment horizontal="left" vertical="center"/>
      <protection locked="0"/>
    </xf>
    <xf numFmtId="0" fontId="0" fillId="0" borderId="214" xfId="0" applyBorder="1" applyAlignment="1" applyProtection="1">
      <alignment horizontal="left" vertical="center" wrapText="1"/>
      <protection locked="0"/>
    </xf>
    <xf numFmtId="0" fontId="0" fillId="0" borderId="181" xfId="0" applyBorder="1" applyAlignment="1" applyProtection="1">
      <alignment horizontal="left" vertical="center" wrapText="1"/>
      <protection locked="0"/>
    </xf>
    <xf numFmtId="0" fontId="0" fillId="0" borderId="214" xfId="0" applyFont="1" applyBorder="1" applyAlignment="1" applyProtection="1">
      <alignment horizontal="left" vertical="center" shrinkToFit="1"/>
      <protection locked="0"/>
    </xf>
    <xf numFmtId="0" fontId="0" fillId="0" borderId="181" xfId="0" applyFont="1" applyBorder="1" applyAlignment="1" applyProtection="1">
      <alignment horizontal="left" vertical="center" wrapText="1"/>
      <protection locked="0"/>
    </xf>
    <xf numFmtId="0" fontId="11" fillId="0" borderId="22" xfId="0" applyFont="1" applyBorder="1" applyAlignment="1" applyProtection="1">
      <alignment horizontal="left" vertical="center" wrapText="1"/>
      <protection locked="0"/>
    </xf>
    <xf numFmtId="0" fontId="11" fillId="0" borderId="0" xfId="0" applyFont="1" applyBorder="1" applyAlignment="1" applyProtection="1">
      <alignment horizontal="left" vertical="center" wrapText="1"/>
      <protection locked="0"/>
    </xf>
    <xf numFmtId="0" fontId="11" fillId="0" borderId="181" xfId="0" applyFont="1" applyBorder="1" applyAlignment="1" applyProtection="1">
      <alignment horizontal="left" vertical="center" wrapText="1"/>
      <protection locked="0"/>
    </xf>
    <xf numFmtId="0" fontId="0" fillId="0" borderId="66" xfId="0" applyBorder="1" applyAlignment="1">
      <alignment horizontal="left" vertical="center" wrapText="1"/>
    </xf>
    <xf numFmtId="0" fontId="0" fillId="0" borderId="29" xfId="0" applyBorder="1" applyAlignment="1">
      <alignment horizontal="left" vertical="center" wrapText="1"/>
    </xf>
    <xf numFmtId="0" fontId="0" fillId="0" borderId="270" xfId="0" applyBorder="1" applyAlignment="1">
      <alignment horizontal="left" vertical="center" wrapText="1"/>
    </xf>
    <xf numFmtId="0" fontId="0" fillId="0" borderId="267" xfId="0" applyBorder="1" applyAlignment="1" applyProtection="1">
      <alignment horizontal="left" vertical="center" wrapText="1"/>
      <protection locked="0"/>
    </xf>
    <xf numFmtId="0" fontId="0" fillId="0" borderId="268" xfId="0" applyBorder="1" applyAlignment="1" applyProtection="1">
      <alignment horizontal="left" vertical="center" wrapText="1"/>
      <protection locked="0"/>
    </xf>
    <xf numFmtId="0" fontId="0" fillId="0" borderId="186" xfId="0" applyBorder="1" applyAlignment="1">
      <alignment horizontal="center" vertical="center"/>
    </xf>
    <xf numFmtId="0" fontId="0" fillId="0" borderId="20" xfId="0" applyBorder="1" applyAlignment="1">
      <alignment horizontal="center" vertical="center"/>
    </xf>
    <xf numFmtId="0" fontId="0" fillId="0" borderId="67" xfId="0" applyBorder="1" applyAlignment="1">
      <alignment horizontal="center" vertical="center"/>
    </xf>
    <xf numFmtId="0" fontId="0" fillId="0" borderId="45" xfId="0" applyBorder="1" applyAlignment="1">
      <alignment horizontal="center" vertical="center" wrapText="1" shrinkToFit="1"/>
    </xf>
    <xf numFmtId="0" fontId="0" fillId="0" borderId="271" xfId="0" applyBorder="1" applyAlignment="1">
      <alignment horizontal="center" vertical="center" wrapText="1" shrinkToFit="1"/>
    </xf>
    <xf numFmtId="0" fontId="0" fillId="0" borderId="48" xfId="0" applyBorder="1" applyAlignment="1">
      <alignment vertical="center" wrapText="1"/>
    </xf>
    <xf numFmtId="0" fontId="0" fillId="0" borderId="239" xfId="0" applyBorder="1" applyAlignment="1">
      <alignment vertical="center" wrapText="1"/>
    </xf>
    <xf numFmtId="0" fontId="0" fillId="0" borderId="66" xfId="0" applyBorder="1" applyAlignment="1">
      <alignment vertical="center" wrapText="1"/>
    </xf>
    <xf numFmtId="0" fontId="0" fillId="0" borderId="270" xfId="0" applyBorder="1" applyAlignment="1">
      <alignment vertical="center" wrapText="1"/>
    </xf>
    <xf numFmtId="0" fontId="0" fillId="0" borderId="61" xfId="0" applyBorder="1" applyAlignment="1">
      <alignment horizontal="center" vertical="center" wrapText="1"/>
    </xf>
    <xf numFmtId="0" fontId="0" fillId="0" borderId="272" xfId="0" applyBorder="1" applyAlignment="1">
      <alignment horizontal="center" vertical="center" wrapText="1"/>
    </xf>
    <xf numFmtId="0" fontId="0" fillId="0" borderId="113" xfId="0" applyBorder="1" applyAlignment="1">
      <alignment horizontal="center" vertical="center" wrapText="1"/>
    </xf>
    <xf numFmtId="0" fontId="0" fillId="0" borderId="85" xfId="0" applyBorder="1" applyAlignment="1">
      <alignment horizontal="center" vertical="center" wrapText="1"/>
    </xf>
    <xf numFmtId="0" fontId="0" fillId="34" borderId="273" xfId="0" applyFill="1" applyBorder="1" applyAlignment="1">
      <alignment horizontal="right" vertical="center"/>
    </xf>
    <xf numFmtId="0" fontId="0" fillId="34" borderId="112" xfId="0" applyFill="1" applyBorder="1" applyAlignment="1">
      <alignment horizontal="right" vertical="center"/>
    </xf>
    <xf numFmtId="0" fontId="0" fillId="0" borderId="257" xfId="0" applyBorder="1" applyAlignment="1">
      <alignment horizontal="center" vertical="center" wrapText="1"/>
    </xf>
    <xf numFmtId="0" fontId="0" fillId="0" borderId="108" xfId="0" applyBorder="1" applyAlignment="1">
      <alignment horizontal="center" vertical="center" wrapText="1"/>
    </xf>
    <xf numFmtId="0" fontId="0" fillId="0" borderId="239" xfId="0" applyBorder="1" applyAlignment="1">
      <alignment horizontal="center" vertical="center" wrapText="1"/>
    </xf>
    <xf numFmtId="0" fontId="0" fillId="36" borderId="274" xfId="0" applyFill="1" applyBorder="1" applyAlignment="1">
      <alignment horizontal="right" vertical="center"/>
    </xf>
    <xf numFmtId="0" fontId="0" fillId="36" borderId="275" xfId="0" applyFill="1" applyBorder="1" applyAlignment="1">
      <alignment horizontal="right" vertical="center"/>
    </xf>
    <xf numFmtId="0" fontId="11" fillId="0" borderId="188" xfId="0" applyFont="1" applyBorder="1" applyAlignment="1" applyProtection="1">
      <alignment horizontal="left" vertical="center" wrapText="1"/>
      <protection locked="0"/>
    </xf>
    <xf numFmtId="0" fontId="11" fillId="0" borderId="276" xfId="0" applyFont="1" applyBorder="1" applyAlignment="1" applyProtection="1">
      <alignment horizontal="left" vertical="center" wrapText="1"/>
      <protection locked="0"/>
    </xf>
    <xf numFmtId="0" fontId="11" fillId="0" borderId="268" xfId="0" applyFont="1" applyBorder="1" applyAlignment="1" applyProtection="1">
      <alignment horizontal="left" vertical="center" wrapText="1"/>
      <protection locked="0"/>
    </xf>
    <xf numFmtId="0" fontId="0" fillId="0" borderId="50" xfId="0" applyBorder="1" applyAlignment="1">
      <alignment horizontal="center" vertical="center" textRotation="255"/>
    </xf>
    <xf numFmtId="0" fontId="0" fillId="0" borderId="17" xfId="0" applyBorder="1" applyAlignment="1">
      <alignment horizontal="center" vertical="center" textRotation="255"/>
    </xf>
    <xf numFmtId="0" fontId="0" fillId="0" borderId="114" xfId="0" applyBorder="1" applyAlignment="1">
      <alignment horizontal="center" vertical="center" textRotation="255"/>
    </xf>
    <xf numFmtId="0" fontId="0" fillId="0" borderId="22" xfId="0" applyFont="1" applyBorder="1" applyAlignment="1" applyProtection="1">
      <alignment vertical="center" wrapText="1"/>
      <protection locked="0"/>
    </xf>
    <xf numFmtId="0" fontId="0" fillId="0" borderId="0" xfId="0" applyFont="1" applyBorder="1" applyAlignment="1" applyProtection="1">
      <alignment vertical="center" wrapText="1"/>
      <protection locked="0"/>
    </xf>
    <xf numFmtId="0" fontId="0" fillId="0" borderId="181" xfId="0" applyFont="1" applyBorder="1" applyAlignment="1" applyProtection="1">
      <alignment vertical="center" wrapText="1"/>
      <protection locked="0"/>
    </xf>
    <xf numFmtId="0" fontId="7" fillId="0" borderId="214" xfId="0" applyFont="1" applyBorder="1" applyAlignment="1" applyProtection="1">
      <alignment horizontal="left" vertical="top"/>
      <protection locked="0"/>
    </xf>
    <xf numFmtId="0" fontId="7" fillId="0" borderId="181" xfId="0" applyFont="1" applyBorder="1" applyAlignment="1" applyProtection="1">
      <alignment horizontal="left" vertical="top"/>
      <protection locked="0"/>
    </xf>
    <xf numFmtId="0" fontId="0" fillId="0" borderId="20" xfId="0" applyBorder="1" applyAlignment="1">
      <alignment vertical="center"/>
    </xf>
    <xf numFmtId="0" fontId="0" fillId="0" borderId="67" xfId="0" applyBorder="1" applyAlignment="1">
      <alignment vertical="center"/>
    </xf>
    <xf numFmtId="0" fontId="7" fillId="0" borderId="277" xfId="0" applyFont="1" applyBorder="1" applyAlignment="1" applyProtection="1">
      <alignment horizontal="left" vertical="center" wrapText="1"/>
      <protection locked="0"/>
    </xf>
    <xf numFmtId="0" fontId="7" fillId="0" borderId="210" xfId="0" applyFont="1" applyBorder="1" applyAlignment="1" applyProtection="1">
      <alignment horizontal="left" vertical="center" wrapText="1"/>
      <protection locked="0"/>
    </xf>
    <xf numFmtId="0" fontId="7" fillId="0" borderId="278" xfId="0" applyFont="1" applyBorder="1" applyAlignment="1" applyProtection="1">
      <alignment horizontal="left" vertical="center" wrapText="1"/>
      <protection locked="0"/>
    </xf>
    <xf numFmtId="0" fontId="0" fillId="0" borderId="20" xfId="0" applyFont="1" applyBorder="1" applyAlignment="1">
      <alignment horizontal="left" vertical="center" wrapText="1"/>
    </xf>
    <xf numFmtId="0" fontId="0" fillId="0" borderId="37" xfId="0" applyFont="1" applyBorder="1" applyAlignment="1">
      <alignment horizontal="left" vertical="center" wrapText="1"/>
    </xf>
    <xf numFmtId="0" fontId="7" fillId="0" borderId="22"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181" xfId="0" applyFont="1" applyBorder="1" applyAlignment="1" applyProtection="1">
      <alignment horizontal="left" vertical="top" wrapText="1"/>
      <protection locked="0"/>
    </xf>
    <xf numFmtId="0" fontId="0" fillId="0" borderId="108" xfId="0" applyBorder="1" applyAlignment="1">
      <alignment vertical="center" wrapText="1"/>
    </xf>
    <xf numFmtId="0" fontId="0" fillId="0" borderId="258" xfId="0" applyBorder="1" applyAlignment="1">
      <alignment vertical="center" wrapText="1"/>
    </xf>
    <xf numFmtId="0" fontId="0" fillId="0" borderId="29" xfId="0" applyBorder="1" applyAlignment="1">
      <alignment vertical="center" wrapText="1"/>
    </xf>
    <xf numFmtId="0" fontId="7" fillId="0" borderId="267" xfId="0" applyFont="1" applyBorder="1" applyAlignment="1" applyProtection="1">
      <alignment horizontal="left" vertical="top"/>
      <protection locked="0"/>
    </xf>
    <xf numFmtId="0" fontId="7" fillId="0" borderId="268" xfId="0" applyFont="1" applyBorder="1" applyAlignment="1" applyProtection="1">
      <alignment horizontal="left" vertical="top"/>
      <protection locked="0"/>
    </xf>
    <xf numFmtId="0" fontId="7" fillId="0" borderId="188" xfId="0" applyFont="1" applyBorder="1" applyAlignment="1" applyProtection="1">
      <alignment horizontal="left" vertical="top" wrapText="1"/>
      <protection locked="0"/>
    </xf>
    <xf numFmtId="0" fontId="7" fillId="0" borderId="276" xfId="0" applyFont="1" applyBorder="1" applyAlignment="1" applyProtection="1">
      <alignment horizontal="left" vertical="top" wrapText="1"/>
      <protection locked="0"/>
    </xf>
    <xf numFmtId="0" fontId="7" fillId="0" borderId="268" xfId="0" applyFont="1" applyBorder="1" applyAlignment="1" applyProtection="1">
      <alignment horizontal="left" vertical="top" wrapText="1"/>
      <protection locked="0"/>
    </xf>
    <xf numFmtId="0" fontId="7" fillId="0" borderId="277" xfId="0" applyFont="1" applyFill="1" applyBorder="1" applyAlignment="1" applyProtection="1">
      <alignment horizontal="left" vertical="top" wrapText="1"/>
      <protection locked="0"/>
    </xf>
    <xf numFmtId="0" fontId="7" fillId="0" borderId="210" xfId="0" applyFont="1" applyFill="1" applyBorder="1" applyAlignment="1" applyProtection="1">
      <alignment horizontal="left" vertical="top" wrapText="1"/>
      <protection locked="0"/>
    </xf>
    <xf numFmtId="0" fontId="7" fillId="0" borderId="278" xfId="0" applyFont="1" applyFill="1" applyBorder="1" applyAlignment="1" applyProtection="1">
      <alignment horizontal="left" vertical="top" wrapText="1"/>
      <protection locked="0"/>
    </xf>
    <xf numFmtId="0" fontId="0" fillId="0" borderId="214" xfId="0" applyFont="1" applyBorder="1" applyAlignment="1" applyProtection="1">
      <alignment horizontal="left" vertical="top" wrapText="1"/>
      <protection locked="0"/>
    </xf>
    <xf numFmtId="0" fontId="0" fillId="0" borderId="181" xfId="0" applyFont="1" applyBorder="1" applyAlignment="1" applyProtection="1">
      <alignment horizontal="left" vertical="top" wrapText="1"/>
      <protection locked="0"/>
    </xf>
    <xf numFmtId="0" fontId="0" fillId="0" borderId="277" xfId="0" applyBorder="1" applyAlignment="1">
      <alignment horizontal="left" vertical="top" wrapText="1"/>
    </xf>
    <xf numFmtId="0" fontId="0" fillId="0" borderId="210" xfId="0" applyBorder="1" applyAlignment="1">
      <alignment horizontal="left" vertical="top" wrapText="1"/>
    </xf>
    <xf numFmtId="0" fontId="0" fillId="0" borderId="278" xfId="0" applyBorder="1" applyAlignment="1">
      <alignment horizontal="left" vertical="top" wrapText="1"/>
    </xf>
    <xf numFmtId="0" fontId="0" fillId="0" borderId="277" xfId="0" applyBorder="1" applyAlignment="1">
      <alignment horizontal="left" vertical="center" wrapText="1"/>
    </xf>
    <xf numFmtId="0" fontId="0" fillId="0" borderId="210" xfId="0" applyBorder="1" applyAlignment="1">
      <alignment horizontal="left" vertical="center" wrapText="1"/>
    </xf>
    <xf numFmtId="0" fontId="0" fillId="0" borderId="278" xfId="0" applyBorder="1" applyAlignment="1">
      <alignment horizontal="left" vertical="center" wrapText="1"/>
    </xf>
    <xf numFmtId="0" fontId="0" fillId="0" borderId="0" xfId="0" applyFont="1" applyBorder="1" applyAlignment="1" applyProtection="1">
      <alignment horizontal="left" vertical="top" wrapText="1"/>
      <protection locked="0"/>
    </xf>
    <xf numFmtId="0" fontId="0" fillId="0" borderId="11" xfId="0" applyBorder="1" applyAlignment="1">
      <alignment horizontal="right" vertical="center"/>
    </xf>
    <xf numFmtId="0" fontId="0" fillId="0" borderId="279" xfId="0" applyBorder="1" applyAlignment="1">
      <alignment horizontal="right" vertical="center"/>
    </xf>
    <xf numFmtId="0" fontId="0" fillId="0" borderId="183" xfId="0" applyFont="1" applyBorder="1" applyAlignment="1" applyProtection="1">
      <alignment horizontal="left" vertical="top" wrapText="1"/>
      <protection locked="0"/>
    </xf>
    <xf numFmtId="0" fontId="0" fillId="0" borderId="173" xfId="0" applyFont="1" applyBorder="1" applyAlignment="1" applyProtection="1">
      <alignment horizontal="left" vertical="top" wrapText="1"/>
      <protection locked="0"/>
    </xf>
    <xf numFmtId="0" fontId="5" fillId="0" borderId="0" xfId="62" applyFont="1" applyFill="1" applyBorder="1" applyAlignment="1" applyProtection="1">
      <alignment horizontal="left" vertical="center" shrinkToFit="1"/>
      <protection/>
    </xf>
    <xf numFmtId="0" fontId="0" fillId="34" borderId="280" xfId="62" applyFont="1" applyFill="1" applyBorder="1" applyAlignment="1" applyProtection="1">
      <alignment horizontal="center" vertical="center" shrinkToFit="1"/>
      <protection/>
    </xf>
    <xf numFmtId="0" fontId="0" fillId="34" borderId="281" xfId="62" applyFont="1" applyFill="1" applyBorder="1" applyAlignment="1" applyProtection="1">
      <alignment horizontal="center" vertical="center" shrinkToFit="1"/>
      <protection/>
    </xf>
    <xf numFmtId="0" fontId="0" fillId="0" borderId="253" xfId="62" applyFont="1" applyFill="1" applyBorder="1" applyAlignment="1" applyProtection="1">
      <alignment vertical="center" shrinkToFit="1"/>
      <protection/>
    </xf>
    <xf numFmtId="0" fontId="0" fillId="0" borderId="47" xfId="0" applyBorder="1" applyAlignment="1" applyProtection="1">
      <alignment vertical="center" shrinkToFit="1"/>
      <protection/>
    </xf>
    <xf numFmtId="0" fontId="0" fillId="34" borderId="31" xfId="62" applyFont="1" applyFill="1" applyBorder="1" applyAlignment="1" applyProtection="1">
      <alignment vertical="center" shrinkToFit="1"/>
      <protection/>
    </xf>
    <xf numFmtId="0" fontId="0" fillId="34" borderId="31" xfId="0" applyFill="1" applyBorder="1" applyAlignment="1" applyProtection="1">
      <alignment vertical="center" shrinkToFit="1"/>
      <protection/>
    </xf>
    <xf numFmtId="0" fontId="0" fillId="0" borderId="0" xfId="62" applyFont="1" applyFill="1" applyBorder="1" applyAlignment="1" applyProtection="1">
      <alignment horizontal="center" vertical="center" shrinkToFit="1"/>
      <protection/>
    </xf>
    <xf numFmtId="0" fontId="0" fillId="0" borderId="0" xfId="62" applyFont="1" applyFill="1" applyAlignment="1" applyProtection="1">
      <alignment horizontal="center" vertical="center" shrinkToFit="1"/>
      <protection/>
    </xf>
    <xf numFmtId="0" fontId="0" fillId="0" borderId="0" xfId="62" applyFont="1" applyFill="1" applyBorder="1" applyAlignment="1" applyProtection="1">
      <alignment vertical="center" shrinkToFit="1"/>
      <protection/>
    </xf>
    <xf numFmtId="0" fontId="0" fillId="0" borderId="0" xfId="0" applyAlignment="1" applyProtection="1">
      <alignment vertical="center" shrinkToFit="1"/>
      <protection/>
    </xf>
    <xf numFmtId="0" fontId="0" fillId="0" borderId="254" xfId="62" applyFont="1" applyFill="1" applyBorder="1" applyAlignment="1" applyProtection="1">
      <alignment vertical="center" shrinkToFit="1"/>
      <protection/>
    </xf>
    <xf numFmtId="0" fontId="0" fillId="0" borderId="281" xfId="0" applyFill="1" applyBorder="1" applyAlignment="1" applyProtection="1">
      <alignment vertical="center" shrinkToFit="1"/>
      <protection/>
    </xf>
    <xf numFmtId="0" fontId="0" fillId="0" borderId="282" xfId="62" applyFont="1" applyFill="1" applyBorder="1" applyAlignment="1" applyProtection="1">
      <alignment horizontal="center" vertical="center"/>
      <protection/>
    </xf>
    <xf numFmtId="0" fontId="0" fillId="0" borderId="263" xfId="62" applyFont="1" applyFill="1" applyBorder="1" applyAlignment="1" applyProtection="1">
      <alignment horizontal="center" vertical="center"/>
      <protection/>
    </xf>
    <xf numFmtId="0" fontId="0" fillId="0" borderId="283" xfId="62" applyFont="1" applyFill="1" applyBorder="1" applyAlignment="1" applyProtection="1">
      <alignment horizontal="center" vertical="center"/>
      <protection/>
    </xf>
    <xf numFmtId="0" fontId="0" fillId="36" borderId="284" xfId="62" applyFont="1" applyFill="1" applyBorder="1" applyAlignment="1" applyProtection="1">
      <alignment vertical="center" shrinkToFit="1"/>
      <protection/>
    </xf>
    <xf numFmtId="0" fontId="0" fillId="36" borderId="285" xfId="0" applyFill="1" applyBorder="1" applyAlignment="1" applyProtection="1">
      <alignment vertical="center" shrinkToFit="1"/>
      <protection/>
    </xf>
    <xf numFmtId="0" fontId="0" fillId="0" borderId="286" xfId="62" applyFont="1" applyFill="1" applyBorder="1" applyAlignment="1" applyProtection="1">
      <alignment vertical="center" shrinkToFit="1"/>
      <protection/>
    </xf>
    <xf numFmtId="0" fontId="0" fillId="0" borderId="106" xfId="0" applyBorder="1" applyAlignment="1" applyProtection="1">
      <alignment vertical="center" shrinkToFit="1"/>
      <protection/>
    </xf>
    <xf numFmtId="0" fontId="5" fillId="0" borderId="0" xfId="61" applyFont="1" applyFill="1" applyAlignment="1" applyProtection="1">
      <alignment horizontal="center" vertical="center"/>
      <protection/>
    </xf>
    <xf numFmtId="0" fontId="0" fillId="0" borderId="0" xfId="0" applyAlignment="1" applyProtection="1">
      <alignment vertical="center"/>
      <protection/>
    </xf>
    <xf numFmtId="0" fontId="0" fillId="0" borderId="282" xfId="62" applyFont="1" applyFill="1" applyBorder="1" applyAlignment="1" applyProtection="1">
      <alignment horizontal="center" vertical="center"/>
      <protection/>
    </xf>
    <xf numFmtId="0" fontId="0" fillId="0" borderId="263" xfId="0" applyBorder="1" applyAlignment="1" applyProtection="1">
      <alignment vertical="center"/>
      <protection/>
    </xf>
    <xf numFmtId="0" fontId="0" fillId="41" borderId="282" xfId="62" applyFont="1" applyFill="1" applyBorder="1" applyAlignment="1" applyProtection="1">
      <alignment horizontal="center" vertical="center"/>
      <protection/>
    </xf>
    <xf numFmtId="0" fontId="0" fillId="41" borderId="263" xfId="0" applyFill="1" applyBorder="1" applyAlignment="1" applyProtection="1">
      <alignment vertical="center"/>
      <protection/>
    </xf>
    <xf numFmtId="0" fontId="5" fillId="0" borderId="0" xfId="61" applyFont="1" applyFill="1" applyAlignment="1">
      <alignment horizontal="left" vertical="center"/>
      <protection/>
    </xf>
    <xf numFmtId="0" fontId="2" fillId="0" borderId="0" xfId="62" applyFont="1" applyFill="1" applyBorder="1" applyAlignment="1">
      <alignment vertical="center"/>
      <protection/>
    </xf>
    <xf numFmtId="176" fontId="6" fillId="0" borderId="287" xfId="61" applyNumberFormat="1" applyFont="1" applyFill="1" applyBorder="1" applyAlignment="1">
      <alignment horizontal="center" vertical="center"/>
      <protection/>
    </xf>
    <xf numFmtId="176" fontId="6" fillId="0" borderId="288" xfId="61" applyNumberFormat="1" applyFont="1" applyFill="1" applyBorder="1" applyAlignment="1">
      <alignment horizontal="center" vertical="center"/>
      <protection/>
    </xf>
    <xf numFmtId="176" fontId="6" fillId="0" borderId="289" xfId="61" applyNumberFormat="1" applyFont="1" applyFill="1" applyBorder="1" applyAlignment="1">
      <alignment horizontal="center" vertical="center"/>
      <protection/>
    </xf>
    <xf numFmtId="0" fontId="0" fillId="42" borderId="108" xfId="0" applyFill="1" applyBorder="1" applyAlignment="1">
      <alignment horizontal="left" vertical="center" wrapText="1"/>
    </xf>
    <xf numFmtId="0" fontId="0" fillId="42" borderId="239" xfId="0" applyFill="1" applyBorder="1" applyAlignment="1">
      <alignmen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7 レッツ" xfId="61"/>
    <cellStyle name="標準_Book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4</xdr:row>
      <xdr:rowOff>0</xdr:rowOff>
    </xdr:from>
    <xdr:to>
      <xdr:col>1</xdr:col>
      <xdr:colOff>171450</xdr:colOff>
      <xdr:row>4</xdr:row>
      <xdr:rowOff>0</xdr:rowOff>
    </xdr:to>
    <xdr:sp>
      <xdr:nvSpPr>
        <xdr:cNvPr id="1" name="AutoShape 1"/>
        <xdr:cNvSpPr>
          <a:spLocks/>
        </xdr:cNvSpPr>
      </xdr:nvSpPr>
      <xdr:spPr>
        <a:xfrm>
          <a:off x="371475" y="1247775"/>
          <a:ext cx="7620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847725</xdr:colOff>
      <xdr:row>4</xdr:row>
      <xdr:rowOff>0</xdr:rowOff>
    </xdr:from>
    <xdr:to>
      <xdr:col>1</xdr:col>
      <xdr:colOff>914400</xdr:colOff>
      <xdr:row>4</xdr:row>
      <xdr:rowOff>0</xdr:rowOff>
    </xdr:to>
    <xdr:sp>
      <xdr:nvSpPr>
        <xdr:cNvPr id="2" name="AutoShape 2"/>
        <xdr:cNvSpPr>
          <a:spLocks/>
        </xdr:cNvSpPr>
      </xdr:nvSpPr>
      <xdr:spPr>
        <a:xfrm>
          <a:off x="1123950" y="1247775"/>
          <a:ext cx="66675"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18</xdr:row>
      <xdr:rowOff>161925</xdr:rowOff>
    </xdr:from>
    <xdr:to>
      <xdr:col>10</xdr:col>
      <xdr:colOff>180975</xdr:colOff>
      <xdr:row>34</xdr:row>
      <xdr:rowOff>295275</xdr:rowOff>
    </xdr:to>
    <xdr:sp>
      <xdr:nvSpPr>
        <xdr:cNvPr id="1" name="テキスト ボックス 1"/>
        <xdr:cNvSpPr txBox="1">
          <a:spLocks noChangeArrowheads="1"/>
        </xdr:cNvSpPr>
      </xdr:nvSpPr>
      <xdr:spPr>
        <a:xfrm>
          <a:off x="3200400" y="4629150"/>
          <a:ext cx="3895725" cy="5619750"/>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月別カリキュラム記載事項の注意点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「科目名」は、以下のワークシートに記載されている</a:t>
          </a:r>
          <a:r>
            <a:rPr lang="en-US" cap="none" sz="1100" b="0" i="0" u="none" baseline="0">
              <a:solidFill>
                <a:srgbClr val="000000"/>
              </a:solidFill>
              <a:latin typeface="ＭＳ Ｐゴシック"/>
              <a:ea typeface="ＭＳ Ｐゴシック"/>
              <a:cs typeface="ＭＳ Ｐゴシック"/>
            </a:rPr>
            <a:t>「科目名」を記載願います。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「６　カリキュラム」、　「７就職支援の概要・カリキュラム」</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科目名の末尾に、通し番号を記載願います。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「科目名」＋番号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「エクセル実習」</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①</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各科目の合計が、</a:t>
          </a:r>
          <a:r>
            <a:rPr lang="en-US" cap="none" sz="1100" b="0" i="0" u="none" baseline="0">
              <a:solidFill>
                <a:srgbClr val="000000"/>
              </a:solidFill>
              <a:latin typeface="ＭＳ Ｐゴシック"/>
              <a:ea typeface="ＭＳ Ｐゴシック"/>
              <a:cs typeface="ＭＳ Ｐゴシック"/>
            </a:rPr>
            <a:t>「６　カリキュラム」、　「７就職支援の概要・カリキュラム」</a:t>
          </a:r>
          <a:r>
            <a:rPr lang="en-US" cap="none" sz="1100" b="0" i="0" u="none" baseline="0">
              <a:solidFill>
                <a:srgbClr val="000000"/>
              </a:solidFill>
              <a:latin typeface="ＭＳ Ｐゴシック"/>
              <a:ea typeface="ＭＳ Ｐゴシック"/>
              <a:cs typeface="ＭＳ Ｐゴシック"/>
            </a:rPr>
            <a:t>に</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記載されている科目の合計時間数と合致していることを必ず確認願います。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１日のうち、複数科目を実施する場合は、科目ごとに</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「科目名」（時間数）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「科目名」（時間数</a:t>
          </a:r>
          <a:r>
            <a:rPr lang="en-US" cap="none" sz="1100" b="0" i="0" u="none" baseline="0">
              <a:solidFill>
                <a:srgbClr val="000000"/>
              </a:solidFill>
              <a:latin typeface="ＭＳ Ｐゴシック"/>
              <a:ea typeface="ＭＳ Ｐゴシック"/>
              <a:cs typeface="ＭＳ Ｐゴシック"/>
            </a:rPr>
            <a:t>・・・・として、</a:t>
          </a:r>
          <a:r>
            <a:rPr lang="en-US" cap="none" sz="1100" b="0" i="0" u="none" baseline="0">
              <a:solidFill>
                <a:srgbClr val="000000"/>
              </a:solidFill>
              <a:latin typeface="ＭＳ Ｐゴシック"/>
              <a:ea typeface="ＭＳ Ｐゴシック"/>
              <a:cs typeface="ＭＳ Ｐゴシック"/>
            </a:rPr>
            <a:t>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（例）　エクセル実習④</a:t>
          </a:r>
          <a:r>
            <a:rPr lang="en-US" cap="none" sz="1100" b="0" i="0" u="none" baseline="0">
              <a:solidFill>
                <a:srgbClr val="000000"/>
              </a:solidFill>
              <a:latin typeface="Calibri"/>
              <a:ea typeface="Calibri"/>
              <a:cs typeface="Calibri"/>
            </a:rPr>
            <a:t>(4h</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総復習（</a:t>
          </a:r>
          <a:r>
            <a:rPr lang="en-US" cap="none" sz="1100" b="0" i="0" u="none" baseline="0">
              <a:solidFill>
                <a:srgbClr val="000000"/>
              </a:solidFill>
              <a:latin typeface="Calibri"/>
              <a:ea typeface="Calibri"/>
              <a:cs typeface="Calibri"/>
            </a:rPr>
            <a:t>2h</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◇就職活動日は１日設定してください。時間数には含まれません。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5.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6.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7.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8.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9.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0.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1.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2.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I88"/>
  <sheetViews>
    <sheetView tabSelected="1" view="pageBreakPreview" zoomScale="85" zoomScaleNormal="50" zoomScaleSheetLayoutView="85" zoomScalePageLayoutView="0" workbookViewId="0" topLeftCell="A1">
      <selection activeCell="B48" sqref="B48"/>
    </sheetView>
  </sheetViews>
  <sheetFormatPr defaultColWidth="9.00390625" defaultRowHeight="13.5"/>
  <cols>
    <col min="1" max="1" width="4.00390625" style="0" customWidth="1"/>
    <col min="2" max="2" width="11.125" style="5" customWidth="1"/>
    <col min="3" max="21" width="11.125" style="0" customWidth="1"/>
    <col min="22" max="22" width="10.25390625" style="0" customWidth="1"/>
    <col min="23" max="23" width="9.875" style="0" customWidth="1"/>
  </cols>
  <sheetData>
    <row r="1" spans="1:23" ht="34.5" customHeight="1" thickBot="1" thickTop="1">
      <c r="A1" s="536" t="s">
        <v>409</v>
      </c>
      <c r="E1" s="718" t="s">
        <v>400</v>
      </c>
      <c r="F1" s="718"/>
      <c r="G1" s="354" t="s">
        <v>284</v>
      </c>
      <c r="H1" s="520" t="str">
        <f>IF(N13="可","6月"," ")</f>
        <v> </v>
      </c>
      <c r="I1" s="521" t="str">
        <f>IF(O13="可","7月"," ")</f>
        <v> </v>
      </c>
      <c r="J1" s="521" t="str">
        <f>IF(P13="可","8月"," ")</f>
        <v> </v>
      </c>
      <c r="K1" s="521" t="str">
        <f>IF(Q13="可","9月"," ")</f>
        <v> </v>
      </c>
      <c r="L1" s="684" t="str">
        <f>IF(R13="可","10月"," ")</f>
        <v> </v>
      </c>
      <c r="M1" s="521" t="str">
        <f>IF(S13="可","11月"," ")</f>
        <v> </v>
      </c>
      <c r="N1" s="521" t="str">
        <f>IF(T13="可","12月"," ")</f>
        <v> </v>
      </c>
      <c r="O1" s="521" t="str">
        <f>IF(U13="可","1月"," ")</f>
        <v> </v>
      </c>
      <c r="P1" s="521" t="str">
        <f>IF(V13="可","2月"," ")</f>
        <v> </v>
      </c>
      <c r="Q1" s="622" t="str">
        <f>IF(W13="可","3月"," ")</f>
        <v> </v>
      </c>
      <c r="R1" s="719" t="str">
        <f>+B47</f>
        <v>認定訓練活用型委託訓練</v>
      </c>
      <c r="S1" s="720"/>
      <c r="T1" s="310"/>
      <c r="U1" s="715">
        <f>+D47</f>
        <v>0</v>
      </c>
      <c r="V1" s="716"/>
      <c r="W1" s="717"/>
    </row>
    <row r="2" spans="1:21" ht="13.5" customHeight="1" thickTop="1">
      <c r="A2" s="119"/>
      <c r="C2" s="39"/>
      <c r="P2" s="142"/>
      <c r="Q2" s="142"/>
      <c r="S2" s="142"/>
      <c r="T2" s="142"/>
      <c r="U2" s="142"/>
    </row>
    <row r="3" ht="13.5">
      <c r="A3" s="5"/>
    </row>
    <row r="4" spans="1:2" ht="17.25">
      <c r="A4" s="5"/>
      <c r="B4" s="140" t="s">
        <v>191</v>
      </c>
    </row>
    <row r="5" spans="2:22" s="23" customFormat="1" ht="45" customHeight="1">
      <c r="B5" s="714" t="s">
        <v>62</v>
      </c>
      <c r="C5" s="714" t="s">
        <v>12</v>
      </c>
      <c r="D5" s="711" t="s">
        <v>57</v>
      </c>
      <c r="E5" s="712"/>
      <c r="F5" s="721"/>
      <c r="G5" s="714" t="s">
        <v>90</v>
      </c>
      <c r="H5" s="711" t="s">
        <v>92</v>
      </c>
      <c r="I5" s="712"/>
      <c r="J5" s="721"/>
      <c r="K5" s="722" t="s">
        <v>91</v>
      </c>
      <c r="L5" s="731" t="s">
        <v>93</v>
      </c>
      <c r="M5" s="732"/>
      <c r="N5" s="736"/>
      <c r="O5" s="713" t="s">
        <v>157</v>
      </c>
      <c r="P5" s="737" t="s">
        <v>340</v>
      </c>
      <c r="Q5" s="711" t="s">
        <v>23</v>
      </c>
      <c r="R5" s="712"/>
      <c r="S5" s="712"/>
      <c r="T5" s="721"/>
      <c r="U5" s="714" t="s">
        <v>401</v>
      </c>
      <c r="V5" s="714" t="s">
        <v>402</v>
      </c>
    </row>
    <row r="6" spans="2:22" s="23" customFormat="1" ht="45" customHeight="1" thickBot="1">
      <c r="B6" s="724"/>
      <c r="C6" s="724"/>
      <c r="D6" s="24" t="s">
        <v>54</v>
      </c>
      <c r="E6" s="24" t="s">
        <v>194</v>
      </c>
      <c r="F6" s="105" t="s">
        <v>55</v>
      </c>
      <c r="G6" s="724"/>
      <c r="H6" s="24" t="s">
        <v>54</v>
      </c>
      <c r="I6" s="24" t="s">
        <v>194</v>
      </c>
      <c r="J6" s="105" t="s">
        <v>55</v>
      </c>
      <c r="K6" s="723"/>
      <c r="L6" s="47" t="s">
        <v>54</v>
      </c>
      <c r="M6" s="47" t="s">
        <v>52</v>
      </c>
      <c r="N6" s="106" t="s">
        <v>55</v>
      </c>
      <c r="O6" s="714"/>
      <c r="P6" s="738"/>
      <c r="Q6" s="24" t="s">
        <v>161</v>
      </c>
      <c r="R6" s="107" t="s">
        <v>55</v>
      </c>
      <c r="S6" s="107" t="s">
        <v>56</v>
      </c>
      <c r="T6" s="24" t="s">
        <v>160</v>
      </c>
      <c r="U6" s="724"/>
      <c r="V6" s="724"/>
    </row>
    <row r="7" spans="2:22" s="23" customFormat="1" ht="78" customHeight="1" thickBot="1">
      <c r="B7" s="266"/>
      <c r="C7" s="266"/>
      <c r="D7" s="267"/>
      <c r="E7" s="266"/>
      <c r="F7" s="268"/>
      <c r="G7" s="266"/>
      <c r="H7" s="267"/>
      <c r="I7" s="266"/>
      <c r="J7" s="268"/>
      <c r="K7" s="269"/>
      <c r="L7" s="270"/>
      <c r="M7" s="269"/>
      <c r="N7" s="271"/>
      <c r="O7" s="266"/>
      <c r="P7" s="539"/>
      <c r="Q7" s="266"/>
      <c r="R7" s="266"/>
      <c r="S7" s="266"/>
      <c r="T7" s="586"/>
      <c r="U7" s="272"/>
      <c r="V7" s="272"/>
    </row>
    <row r="8" spans="2:33" s="6" customFormat="1" ht="14.25" thickBot="1">
      <c r="B8" s="10"/>
      <c r="O8" s="6" t="s">
        <v>158</v>
      </c>
      <c r="AC8" s="23"/>
      <c r="AD8" s="23"/>
      <c r="AE8" s="23"/>
      <c r="AF8" s="23"/>
      <c r="AG8" s="23"/>
    </row>
    <row r="9" spans="2:12" s="6" customFormat="1" ht="15" customHeight="1" thickBot="1">
      <c r="B9" s="10"/>
      <c r="K9" s="115"/>
      <c r="L9" s="6" t="s">
        <v>338</v>
      </c>
    </row>
    <row r="10" spans="2:21" s="6" customFormat="1" ht="17.25">
      <c r="B10" s="23"/>
      <c r="U10" s="141"/>
    </row>
    <row r="11" spans="2:25" s="23" customFormat="1" ht="45" customHeight="1">
      <c r="B11" s="729" t="s">
        <v>28</v>
      </c>
      <c r="C11" s="711" t="s">
        <v>141</v>
      </c>
      <c r="D11" s="712"/>
      <c r="E11" s="727" t="s">
        <v>154</v>
      </c>
      <c r="F11" s="711" t="s">
        <v>28</v>
      </c>
      <c r="G11" s="712"/>
      <c r="H11" s="721"/>
      <c r="I11" s="725" t="s">
        <v>78</v>
      </c>
      <c r="J11" s="733"/>
      <c r="K11" s="734"/>
      <c r="L11" s="714" t="s">
        <v>168</v>
      </c>
      <c r="M11" s="725" t="s">
        <v>325</v>
      </c>
      <c r="N11" s="713" t="s">
        <v>355</v>
      </c>
      <c r="O11" s="713"/>
      <c r="P11" s="713"/>
      <c r="Q11" s="713"/>
      <c r="R11" s="714"/>
      <c r="S11" s="713"/>
      <c r="T11" s="713"/>
      <c r="U11" s="713"/>
      <c r="V11" s="713"/>
      <c r="W11" s="713"/>
      <c r="X11" s="712" t="s">
        <v>342</v>
      </c>
      <c r="Y11" s="721"/>
    </row>
    <row r="12" spans="2:25" s="23" customFormat="1" ht="45" customHeight="1" thickBot="1">
      <c r="B12" s="730"/>
      <c r="C12" s="100" t="s">
        <v>195</v>
      </c>
      <c r="D12" s="519" t="s">
        <v>196</v>
      </c>
      <c r="E12" s="728"/>
      <c r="F12" s="24" t="s">
        <v>164</v>
      </c>
      <c r="G12" s="24" t="s">
        <v>165</v>
      </c>
      <c r="H12" s="24" t="s">
        <v>172</v>
      </c>
      <c r="I12" s="24" t="s">
        <v>166</v>
      </c>
      <c r="J12" s="24" t="s">
        <v>167</v>
      </c>
      <c r="K12" s="49" t="s">
        <v>142</v>
      </c>
      <c r="L12" s="724"/>
      <c r="M12" s="726"/>
      <c r="N12" s="24" t="s">
        <v>396</v>
      </c>
      <c r="O12" s="24" t="s">
        <v>397</v>
      </c>
      <c r="P12" s="24" t="s">
        <v>403</v>
      </c>
      <c r="Q12" s="516" t="s">
        <v>404</v>
      </c>
      <c r="R12" s="708"/>
      <c r="S12" s="103" t="s">
        <v>287</v>
      </c>
      <c r="T12" s="24" t="s">
        <v>321</v>
      </c>
      <c r="U12" s="24" t="s">
        <v>322</v>
      </c>
      <c r="V12" s="24" t="s">
        <v>323</v>
      </c>
      <c r="W12" s="24" t="s">
        <v>324</v>
      </c>
      <c r="X12" s="103" t="s">
        <v>341</v>
      </c>
      <c r="Y12" s="24" t="s">
        <v>336</v>
      </c>
    </row>
    <row r="13" spans="2:29" s="23" customFormat="1" ht="78.75" customHeight="1" thickBot="1">
      <c r="B13" s="277">
        <f>SUM(C13:E13)</f>
        <v>0</v>
      </c>
      <c r="C13" s="435"/>
      <c r="D13" s="436"/>
      <c r="E13" s="437"/>
      <c r="F13" s="464"/>
      <c r="G13" s="464"/>
      <c r="H13" s="273"/>
      <c r="I13" s="266"/>
      <c r="J13" s="266"/>
      <c r="K13" s="274"/>
      <c r="L13" s="465"/>
      <c r="M13" s="275"/>
      <c r="N13" s="275"/>
      <c r="O13" s="275"/>
      <c r="P13" s="275"/>
      <c r="Q13" s="275"/>
      <c r="R13" s="502"/>
      <c r="S13" s="275"/>
      <c r="T13" s="275"/>
      <c r="U13" s="275"/>
      <c r="V13" s="275"/>
      <c r="W13" s="275"/>
      <c r="X13" s="266"/>
      <c r="Y13" s="266"/>
      <c r="AB13" s="23" t="s">
        <v>312</v>
      </c>
      <c r="AC13" s="23" t="s">
        <v>318</v>
      </c>
    </row>
    <row r="14" s="6" customFormat="1" ht="13.5" customHeight="1">
      <c r="B14" s="10"/>
    </row>
    <row r="15" spans="2:16" s="6" customFormat="1" ht="13.5" customHeight="1">
      <c r="B15" s="126"/>
      <c r="C15" s="127"/>
      <c r="P15" s="6" t="s">
        <v>356</v>
      </c>
    </row>
    <row r="16" spans="2:22" s="6" customFormat="1" ht="13.5" customHeight="1">
      <c r="B16" s="126"/>
      <c r="C16" s="127"/>
      <c r="V16" s="355"/>
    </row>
    <row r="17" s="6" customFormat="1" ht="13.5">
      <c r="B17" s="23"/>
    </row>
    <row r="18" s="6" customFormat="1" ht="17.25">
      <c r="B18" s="141" t="s">
        <v>190</v>
      </c>
    </row>
    <row r="19" spans="2:20" s="23" customFormat="1" ht="45" customHeight="1">
      <c r="B19" s="714" t="s">
        <v>357</v>
      </c>
      <c r="C19" s="711" t="s">
        <v>84</v>
      </c>
      <c r="D19" s="721"/>
      <c r="E19" s="725" t="s">
        <v>359</v>
      </c>
      <c r="F19" s="725" t="s">
        <v>361</v>
      </c>
      <c r="G19" s="711" t="s">
        <v>94</v>
      </c>
      <c r="H19" s="712"/>
      <c r="I19" s="721"/>
      <c r="J19" s="711" t="s">
        <v>365</v>
      </c>
      <c r="K19" s="712"/>
      <c r="L19" s="721"/>
      <c r="M19" s="711" t="s">
        <v>163</v>
      </c>
      <c r="N19" s="712"/>
      <c r="O19" s="712"/>
      <c r="P19" s="712"/>
      <c r="Q19" s="721"/>
      <c r="R19" s="24" t="s">
        <v>76</v>
      </c>
      <c r="S19" s="24" t="s">
        <v>86</v>
      </c>
      <c r="T19" s="24" t="s">
        <v>87</v>
      </c>
    </row>
    <row r="20" spans="2:20" s="23" customFormat="1" ht="45" customHeight="1" thickBot="1">
      <c r="B20" s="724"/>
      <c r="C20" s="45" t="s">
        <v>85</v>
      </c>
      <c r="D20" s="109" t="s">
        <v>155</v>
      </c>
      <c r="E20" s="726"/>
      <c r="F20" s="726"/>
      <c r="G20" s="24" t="s">
        <v>75</v>
      </c>
      <c r="H20" s="108" t="s">
        <v>159</v>
      </c>
      <c r="I20" s="117" t="s">
        <v>363</v>
      </c>
      <c r="J20" s="49" t="s">
        <v>75</v>
      </c>
      <c r="K20" s="49" t="s">
        <v>159</v>
      </c>
      <c r="L20" s="116" t="s">
        <v>363</v>
      </c>
      <c r="M20" s="49" t="s">
        <v>198</v>
      </c>
      <c r="N20" s="49" t="s">
        <v>88</v>
      </c>
      <c r="O20" s="49" t="s">
        <v>77</v>
      </c>
      <c r="P20" s="110" t="s">
        <v>89</v>
      </c>
      <c r="Q20" s="24" t="s">
        <v>35</v>
      </c>
      <c r="R20" s="24" t="s">
        <v>162</v>
      </c>
      <c r="S20" s="24" t="s">
        <v>162</v>
      </c>
      <c r="T20" s="24" t="s">
        <v>162</v>
      </c>
    </row>
    <row r="21" spans="2:20" s="23" customFormat="1" ht="78" customHeight="1" thickBot="1">
      <c r="B21" s="588"/>
      <c r="C21" s="589"/>
      <c r="D21" s="590"/>
      <c r="E21" s="591"/>
      <c r="F21" s="591"/>
      <c r="G21" s="591"/>
      <c r="H21" s="592"/>
      <c r="I21" s="589"/>
      <c r="J21" s="591"/>
      <c r="K21" s="592"/>
      <c r="L21" s="589"/>
      <c r="M21" s="275"/>
      <c r="N21" s="266"/>
      <c r="O21" s="266"/>
      <c r="P21" s="275"/>
      <c r="Q21" s="266"/>
      <c r="R21" s="591"/>
      <c r="S21" s="591"/>
      <c r="T21" s="591"/>
    </row>
    <row r="22" spans="2:9" s="6" customFormat="1" ht="13.5" customHeight="1">
      <c r="B22" s="10" t="s">
        <v>358</v>
      </c>
      <c r="I22" s="6" t="s">
        <v>364</v>
      </c>
    </row>
    <row r="23" spans="2:5" s="6" customFormat="1" ht="13.5" customHeight="1">
      <c r="B23" s="10"/>
      <c r="E23" s="6" t="s">
        <v>360</v>
      </c>
    </row>
    <row r="24" spans="2:11" s="6" customFormat="1" ht="13.5" customHeight="1">
      <c r="B24" s="10"/>
      <c r="F24" s="6" t="s">
        <v>362</v>
      </c>
      <c r="K24" s="6" t="s">
        <v>366</v>
      </c>
    </row>
    <row r="25" s="6" customFormat="1" ht="13.5"/>
    <row r="26" s="6" customFormat="1" ht="14.25" customHeight="1">
      <c r="J26" s="10"/>
    </row>
    <row r="27" s="6" customFormat="1" ht="14.25" customHeight="1">
      <c r="J27" s="10"/>
    </row>
    <row r="28" spans="2:21" s="6" customFormat="1" ht="38.25" customHeight="1">
      <c r="B28" s="711" t="s">
        <v>314</v>
      </c>
      <c r="C28" s="712"/>
      <c r="D28" s="712"/>
      <c r="E28" s="712"/>
      <c r="F28" s="712"/>
      <c r="G28" s="711" t="s">
        <v>315</v>
      </c>
      <c r="H28" s="712"/>
      <c r="I28" s="712"/>
      <c r="J28" s="712"/>
      <c r="K28" s="712"/>
      <c r="L28" s="711" t="s">
        <v>316</v>
      </c>
      <c r="M28" s="712"/>
      <c r="N28" s="712"/>
      <c r="O28" s="712"/>
      <c r="P28" s="712"/>
      <c r="Q28" s="711" t="s">
        <v>317</v>
      </c>
      <c r="R28" s="712"/>
      <c r="S28" s="712"/>
      <c r="T28" s="712"/>
      <c r="U28" s="721"/>
    </row>
    <row r="29" spans="2:21" s="6" customFormat="1" ht="46.5" customHeight="1" thickBot="1">
      <c r="B29" s="24" t="s">
        <v>313</v>
      </c>
      <c r="C29" s="24" t="s">
        <v>306</v>
      </c>
      <c r="D29" s="107" t="s">
        <v>108</v>
      </c>
      <c r="E29" s="107" t="s">
        <v>304</v>
      </c>
      <c r="F29" s="24" t="s">
        <v>305</v>
      </c>
      <c r="G29" s="24" t="s">
        <v>313</v>
      </c>
      <c r="H29" s="24" t="s">
        <v>306</v>
      </c>
      <c r="I29" s="107" t="s">
        <v>108</v>
      </c>
      <c r="J29" s="107" t="s">
        <v>304</v>
      </c>
      <c r="K29" s="24" t="s">
        <v>305</v>
      </c>
      <c r="L29" s="24" t="s">
        <v>313</v>
      </c>
      <c r="M29" s="24" t="s">
        <v>306</v>
      </c>
      <c r="N29" s="107" t="s">
        <v>108</v>
      </c>
      <c r="O29" s="107" t="s">
        <v>304</v>
      </c>
      <c r="P29" s="24" t="s">
        <v>305</v>
      </c>
      <c r="Q29" s="24" t="s">
        <v>313</v>
      </c>
      <c r="R29" s="24" t="s">
        <v>306</v>
      </c>
      <c r="S29" s="107" t="s">
        <v>108</v>
      </c>
      <c r="T29" s="107" t="s">
        <v>304</v>
      </c>
      <c r="U29" s="24" t="s">
        <v>305</v>
      </c>
    </row>
    <row r="30" spans="2:21" s="6" customFormat="1" ht="52.5" customHeight="1" thickBot="1">
      <c r="B30" s="472"/>
      <c r="C30" s="472"/>
      <c r="D30" s="473"/>
      <c r="E30" s="473"/>
      <c r="F30" s="472"/>
      <c r="G30" s="472"/>
      <c r="H30" s="472"/>
      <c r="I30" s="473"/>
      <c r="J30" s="473"/>
      <c r="K30" s="472"/>
      <c r="L30" s="472"/>
      <c r="M30" s="472"/>
      <c r="N30" s="473"/>
      <c r="O30" s="473"/>
      <c r="P30" s="472"/>
      <c r="Q30" s="472"/>
      <c r="R30" s="472"/>
      <c r="S30" s="473"/>
      <c r="T30" s="473"/>
      <c r="U30" s="472"/>
    </row>
    <row r="31" spans="2:21" s="6" customFormat="1" ht="19.5" customHeight="1">
      <c r="B31" s="466"/>
      <c r="C31" s="466"/>
      <c r="D31" s="506"/>
      <c r="E31" s="506"/>
      <c r="F31" s="466"/>
      <c r="G31" s="466"/>
      <c r="H31" s="466"/>
      <c r="I31" s="506"/>
      <c r="J31" s="506"/>
      <c r="K31" s="466"/>
      <c r="L31" s="466"/>
      <c r="M31" s="466"/>
      <c r="N31" s="506"/>
      <c r="O31" s="506"/>
      <c r="P31" s="466"/>
      <c r="Q31" s="466"/>
      <c r="R31" s="466"/>
      <c r="S31" s="506"/>
      <c r="T31" s="506"/>
      <c r="U31" s="466"/>
    </row>
    <row r="32" s="6" customFormat="1" ht="13.5"/>
    <row r="33" spans="2:10" s="23" customFormat="1" ht="45" customHeight="1">
      <c r="B33" s="722" t="s">
        <v>204</v>
      </c>
      <c r="C33" s="731" t="s">
        <v>197</v>
      </c>
      <c r="D33" s="736"/>
      <c r="E33" s="731" t="s">
        <v>326</v>
      </c>
      <c r="F33" s="732"/>
      <c r="G33" s="732"/>
      <c r="H33" s="731" t="s">
        <v>315</v>
      </c>
      <c r="I33" s="732"/>
      <c r="J33" s="736"/>
    </row>
    <row r="34" spans="2:10" s="23" customFormat="1" ht="45" customHeight="1" thickBot="1">
      <c r="B34" s="739"/>
      <c r="C34" s="497" t="s">
        <v>85</v>
      </c>
      <c r="D34" s="498" t="s">
        <v>155</v>
      </c>
      <c r="E34" s="47" t="s">
        <v>75</v>
      </c>
      <c r="F34" s="47" t="s">
        <v>159</v>
      </c>
      <c r="G34" s="499" t="s">
        <v>288</v>
      </c>
      <c r="H34" s="570" t="s">
        <v>75</v>
      </c>
      <c r="I34" s="570" t="s">
        <v>159</v>
      </c>
      <c r="J34" s="571" t="s">
        <v>288</v>
      </c>
    </row>
    <row r="35" spans="2:10" s="23" customFormat="1" ht="78" customHeight="1" thickBot="1">
      <c r="B35" s="271"/>
      <c r="C35" s="567"/>
      <c r="D35" s="568"/>
      <c r="E35" s="569"/>
      <c r="F35" s="569"/>
      <c r="G35" s="568"/>
      <c r="H35" s="569"/>
      <c r="I35" s="569"/>
      <c r="J35" s="568"/>
    </row>
    <row r="36" s="6" customFormat="1" ht="13.5" customHeight="1" thickBot="1">
      <c r="B36" s="10"/>
    </row>
    <row r="37" spans="2:3" s="6" customFormat="1" ht="15" customHeight="1" thickBot="1">
      <c r="B37" s="48"/>
      <c r="C37" s="6" t="s">
        <v>171</v>
      </c>
    </row>
    <row r="38" s="6" customFormat="1" ht="13.5">
      <c r="B38" s="10" t="s">
        <v>395</v>
      </c>
    </row>
    <row r="39" s="6" customFormat="1" ht="13.5"/>
    <row r="40" spans="2:18" s="23" customFormat="1" ht="14.25" customHeight="1">
      <c r="B40" s="496"/>
      <c r="C40" s="496"/>
      <c r="D40" s="496"/>
      <c r="E40" s="496"/>
      <c r="F40" s="496"/>
      <c r="G40" s="496"/>
      <c r="H40" s="496"/>
      <c r="I40" s="496"/>
      <c r="J40" s="496"/>
      <c r="K40" s="496"/>
      <c r="L40" s="496"/>
      <c r="M40" s="496"/>
      <c r="N40" s="496"/>
      <c r="O40" s="496"/>
      <c r="P40" s="496"/>
      <c r="Q40" s="496"/>
      <c r="R40" s="496"/>
    </row>
    <row r="41" spans="2:18" s="23" customFormat="1" ht="14.25" customHeight="1">
      <c r="B41" s="496"/>
      <c r="C41" s="496"/>
      <c r="D41" s="496"/>
      <c r="E41" s="496"/>
      <c r="F41" s="496"/>
      <c r="G41" s="496"/>
      <c r="H41" s="496"/>
      <c r="I41" s="496"/>
      <c r="J41" s="496"/>
      <c r="K41" s="496"/>
      <c r="L41" s="496"/>
      <c r="M41" s="496"/>
      <c r="N41" s="496"/>
      <c r="O41" s="496"/>
      <c r="P41" s="496"/>
      <c r="Q41" s="496"/>
      <c r="R41" s="496"/>
    </row>
    <row r="42" spans="2:18" s="23" customFormat="1" ht="14.25" customHeight="1">
      <c r="B42" s="496"/>
      <c r="C42" s="496"/>
      <c r="D42" s="496"/>
      <c r="E42" s="496"/>
      <c r="F42" s="496"/>
      <c r="G42" s="496"/>
      <c r="H42" s="496"/>
      <c r="I42" s="496"/>
      <c r="J42" s="496"/>
      <c r="K42" s="496"/>
      <c r="L42" s="496"/>
      <c r="M42" s="496"/>
      <c r="N42" s="496"/>
      <c r="O42" s="496"/>
      <c r="P42" s="496"/>
      <c r="Q42" s="496"/>
      <c r="R42" s="496"/>
    </row>
    <row r="43" s="6" customFormat="1" ht="13.5" customHeight="1">
      <c r="B43" s="10"/>
    </row>
    <row r="44" s="6" customFormat="1" ht="17.25">
      <c r="B44" s="141" t="s">
        <v>192</v>
      </c>
    </row>
    <row r="45" spans="2:21" s="23" customFormat="1" ht="45" customHeight="1">
      <c r="B45" s="711" t="s">
        <v>53</v>
      </c>
      <c r="C45" s="721"/>
      <c r="D45" s="714" t="s">
        <v>97</v>
      </c>
      <c r="E45" s="711" t="s">
        <v>368</v>
      </c>
      <c r="F45" s="712"/>
      <c r="G45" s="721"/>
      <c r="H45" s="108" t="s">
        <v>95</v>
      </c>
      <c r="I45" s="711" t="s">
        <v>169</v>
      </c>
      <c r="J45" s="712"/>
      <c r="K45" s="712"/>
      <c r="L45" s="711" t="s">
        <v>170</v>
      </c>
      <c r="M45" s="712"/>
      <c r="N45" s="712"/>
      <c r="O45" s="721"/>
      <c r="P45" s="711" t="s">
        <v>58</v>
      </c>
      <c r="Q45" s="721"/>
      <c r="R45" s="711" t="s">
        <v>59</v>
      </c>
      <c r="S45" s="712"/>
      <c r="T45" s="712"/>
      <c r="U45" s="721"/>
    </row>
    <row r="46" spans="2:21" s="23" customFormat="1" ht="45" customHeight="1" thickBot="1">
      <c r="B46" s="46" t="s">
        <v>79</v>
      </c>
      <c r="C46" s="500" t="s">
        <v>367</v>
      </c>
      <c r="D46" s="735"/>
      <c r="E46" s="501" t="s">
        <v>118</v>
      </c>
      <c r="F46" s="46" t="s">
        <v>80</v>
      </c>
      <c r="G46" s="46" t="s">
        <v>352</v>
      </c>
      <c r="H46" s="24" t="s">
        <v>96</v>
      </c>
      <c r="I46" s="118" t="s">
        <v>174</v>
      </c>
      <c r="J46" s="111" t="s">
        <v>175</v>
      </c>
      <c r="K46" s="103" t="s">
        <v>176</v>
      </c>
      <c r="L46" s="118" t="s">
        <v>174</v>
      </c>
      <c r="M46" s="114" t="s">
        <v>177</v>
      </c>
      <c r="N46" s="113" t="s">
        <v>178</v>
      </c>
      <c r="O46" s="113" t="s">
        <v>285</v>
      </c>
      <c r="P46" s="24" t="s">
        <v>81</v>
      </c>
      <c r="Q46" s="24" t="s">
        <v>83</v>
      </c>
      <c r="R46" s="24" t="s">
        <v>81</v>
      </c>
      <c r="S46" s="46" t="s">
        <v>143</v>
      </c>
      <c r="T46" s="46" t="s">
        <v>98</v>
      </c>
      <c r="U46" s="24" t="s">
        <v>82</v>
      </c>
    </row>
    <row r="47" spans="2:21" s="23" customFormat="1" ht="78.75" customHeight="1" thickBot="1">
      <c r="B47" s="276" t="s">
        <v>413</v>
      </c>
      <c r="C47" s="502"/>
      <c r="D47" s="276"/>
      <c r="E47" s="503"/>
      <c r="F47" s="472"/>
      <c r="G47" s="472"/>
      <c r="H47" s="472"/>
      <c r="I47" s="504">
        <f>SUM(J47:K47)</f>
        <v>0</v>
      </c>
      <c r="J47" s="472"/>
      <c r="K47" s="472"/>
      <c r="L47" s="504">
        <f>SUM(M47:O47)</f>
        <v>0</v>
      </c>
      <c r="M47" s="472"/>
      <c r="N47" s="505"/>
      <c r="O47" s="505"/>
      <c r="P47" s="472"/>
      <c r="Q47" s="472"/>
      <c r="R47" s="472"/>
      <c r="S47" s="472"/>
      <c r="T47" s="472"/>
      <c r="U47" s="472"/>
    </row>
    <row r="48" s="6" customFormat="1" ht="13.5" customHeight="1">
      <c r="B48" s="10"/>
    </row>
    <row r="49" spans="3:5" s="6" customFormat="1" ht="13.5" customHeight="1">
      <c r="C49" s="10"/>
      <c r="E49" s="6" t="s">
        <v>369</v>
      </c>
    </row>
    <row r="50" s="6" customFormat="1" ht="13.5" customHeight="1">
      <c r="B50" s="10"/>
    </row>
    <row r="51" s="6" customFormat="1" ht="13.5" customHeight="1">
      <c r="B51" s="10"/>
    </row>
    <row r="52" s="6" customFormat="1" ht="17.25">
      <c r="B52" s="141" t="s">
        <v>200</v>
      </c>
    </row>
    <row r="53" spans="2:20" s="23" customFormat="1" ht="45" customHeight="1">
      <c r="B53" s="725" t="s">
        <v>370</v>
      </c>
      <c r="C53" s="725" t="s">
        <v>371</v>
      </c>
      <c r="D53" s="725" t="s">
        <v>372</v>
      </c>
      <c r="E53" s="711" t="s">
        <v>100</v>
      </c>
      <c r="F53" s="712"/>
      <c r="G53" s="712"/>
      <c r="H53" s="713" t="s">
        <v>348</v>
      </c>
      <c r="I53" s="713"/>
      <c r="J53" s="713"/>
      <c r="K53" s="713"/>
      <c r="T53" s="537"/>
    </row>
    <row r="54" spans="2:20" s="23" customFormat="1" ht="45" customHeight="1" thickBot="1">
      <c r="B54" s="726"/>
      <c r="C54" s="726"/>
      <c r="D54" s="726"/>
      <c r="E54" s="112" t="s">
        <v>375</v>
      </c>
      <c r="F54" s="24" t="s">
        <v>373</v>
      </c>
      <c r="G54" s="516" t="s">
        <v>376</v>
      </c>
      <c r="H54" s="565" t="s">
        <v>344</v>
      </c>
      <c r="I54" s="565" t="s">
        <v>345</v>
      </c>
      <c r="J54" s="565" t="s">
        <v>346</v>
      </c>
      <c r="K54" s="565" t="s">
        <v>347</v>
      </c>
      <c r="T54" s="537"/>
    </row>
    <row r="55" spans="2:27" s="23" customFormat="1" ht="78.75" customHeight="1" thickBot="1">
      <c r="B55" s="275"/>
      <c r="C55" s="275"/>
      <c r="D55" s="275"/>
      <c r="E55" s="266"/>
      <c r="F55" s="566"/>
      <c r="G55" s="566"/>
      <c r="H55" s="566"/>
      <c r="I55" s="566"/>
      <c r="J55" s="566"/>
      <c r="K55" s="566"/>
      <c r="T55" s="537"/>
      <c r="Z55" s="23" t="s">
        <v>319</v>
      </c>
      <c r="AA55" s="23" t="s">
        <v>320</v>
      </c>
    </row>
    <row r="56" spans="2:20" s="6" customFormat="1" ht="13.5">
      <c r="B56" s="10"/>
      <c r="F56" s="6" t="s">
        <v>374</v>
      </c>
      <c r="H56" s="10"/>
      <c r="T56" s="537"/>
    </row>
    <row r="57" spans="2:35" s="6" customFormat="1" ht="13.5">
      <c r="B57" s="10"/>
      <c r="G57" s="6" t="s">
        <v>377</v>
      </c>
      <c r="AH57" s="23"/>
      <c r="AI57" s="23"/>
    </row>
    <row r="58" spans="34:35" ht="13.5">
      <c r="AH58" s="23"/>
      <c r="AI58" s="23"/>
    </row>
    <row r="59" spans="34:35" ht="13.5">
      <c r="AH59" s="23"/>
      <c r="AI59" s="23"/>
    </row>
    <row r="61" ht="13.5">
      <c r="D61" s="10"/>
    </row>
    <row r="62" ht="14.25" customHeight="1"/>
    <row r="65" ht="13.5">
      <c r="B65" s="23"/>
    </row>
    <row r="66" spans="34:35" ht="13.5">
      <c r="AH66" s="23"/>
      <c r="AI66" s="23"/>
    </row>
    <row r="67" spans="2:35" ht="13.5">
      <c r="B67" s="23"/>
      <c r="AH67" s="6"/>
      <c r="AI67" s="6"/>
    </row>
    <row r="77" ht="13.5">
      <c r="B77"/>
    </row>
    <row r="78" ht="13.5">
      <c r="B78"/>
    </row>
    <row r="79" ht="13.5">
      <c r="B79"/>
    </row>
    <row r="80" ht="13.5">
      <c r="B80"/>
    </row>
    <row r="81" ht="13.5">
      <c r="B81"/>
    </row>
    <row r="82" ht="13.5">
      <c r="B82"/>
    </row>
    <row r="83" ht="13.5">
      <c r="B83"/>
    </row>
    <row r="84" ht="13.5">
      <c r="B84"/>
    </row>
    <row r="85" ht="13.5">
      <c r="B85"/>
    </row>
    <row r="86" ht="13.5">
      <c r="B86"/>
    </row>
    <row r="87" ht="13.5">
      <c r="B87"/>
    </row>
    <row r="88" ht="13.5">
      <c r="B88"/>
    </row>
  </sheetData>
  <sheetProtection formatCells="0" formatColumns="0" formatRows="0"/>
  <mergeCells count="51">
    <mergeCell ref="E53:G53"/>
    <mergeCell ref="E45:G45"/>
    <mergeCell ref="B33:B34"/>
    <mergeCell ref="X11:Y11"/>
    <mergeCell ref="I45:K45"/>
    <mergeCell ref="P45:Q45"/>
    <mergeCell ref="R45:U45"/>
    <mergeCell ref="M11:M12"/>
    <mergeCell ref="L5:N5"/>
    <mergeCell ref="Q28:U28"/>
    <mergeCell ref="L45:O45"/>
    <mergeCell ref="H33:J33"/>
    <mergeCell ref="U5:U6"/>
    <mergeCell ref="L11:L12"/>
    <mergeCell ref="M19:Q19"/>
    <mergeCell ref="P5:P6"/>
    <mergeCell ref="E33:G33"/>
    <mergeCell ref="G19:I19"/>
    <mergeCell ref="I11:K11"/>
    <mergeCell ref="B28:F28"/>
    <mergeCell ref="D45:D46"/>
    <mergeCell ref="C33:D33"/>
    <mergeCell ref="C11:D11"/>
    <mergeCell ref="B53:B54"/>
    <mergeCell ref="F11:H11"/>
    <mergeCell ref="H53:K53"/>
    <mergeCell ref="D53:D54"/>
    <mergeCell ref="C53:C54"/>
    <mergeCell ref="Q5:T5"/>
    <mergeCell ref="B11:B12"/>
    <mergeCell ref="D5:F5"/>
    <mergeCell ref="C19:D19"/>
    <mergeCell ref="B45:C45"/>
    <mergeCell ref="C5:C6"/>
    <mergeCell ref="B19:B20"/>
    <mergeCell ref="G5:G6"/>
    <mergeCell ref="E19:E20"/>
    <mergeCell ref="E11:E12"/>
    <mergeCell ref="G28:K28"/>
    <mergeCell ref="F19:F20"/>
    <mergeCell ref="B5:B6"/>
    <mergeCell ref="L28:P28"/>
    <mergeCell ref="O5:O6"/>
    <mergeCell ref="U1:W1"/>
    <mergeCell ref="E1:F1"/>
    <mergeCell ref="N11:W11"/>
    <mergeCell ref="R1:S1"/>
    <mergeCell ref="H5:J5"/>
    <mergeCell ref="K5:K6"/>
    <mergeCell ref="J19:L19"/>
    <mergeCell ref="V5:V6"/>
  </mergeCells>
  <dataValidations count="2">
    <dataValidation type="list" allowBlank="1" showInputMessage="1" showErrorMessage="1" sqref="N13:Q13 S13:W13">
      <formula1>$AB$13:$AC$13</formula1>
    </dataValidation>
    <dataValidation type="list" allowBlank="1" showInputMessage="1" showErrorMessage="1" sqref="X13:Y13 H55:K55 B55:E55">
      <formula1>$Z$55:$AA$55</formula1>
    </dataValidation>
  </dataValidations>
  <printOptions/>
  <pageMargins left="0.2755905511811024" right="0.2362204724409449" top="0.5905511811023623" bottom="0.5905511811023623" header="0.3937007874015748" footer="0.31496062992125984"/>
  <pageSetup horizontalDpi="300" verticalDpi="300" orientation="portrait" paperSize="9" scale="38" r:id="rId1"/>
  <headerFooter alignWithMargins="0">
    <oddHeader>&amp;R&amp;10&amp;F</oddHeader>
  </headerFooter>
</worksheet>
</file>

<file path=xl/worksheets/sheet10.xml><?xml version="1.0" encoding="utf-8"?>
<worksheet xmlns="http://schemas.openxmlformats.org/spreadsheetml/2006/main" xmlns:r="http://schemas.openxmlformats.org/officeDocument/2006/relationships">
  <dimension ref="A1:N57"/>
  <sheetViews>
    <sheetView zoomScale="75" zoomScaleNormal="75" zoomScalePageLayoutView="0" workbookViewId="0" topLeftCell="A28">
      <selection activeCell="G42" sqref="G42"/>
    </sheetView>
  </sheetViews>
  <sheetFormatPr defaultColWidth="9.00390625" defaultRowHeight="13.5"/>
  <cols>
    <col min="1" max="1" width="4.625" style="318" customWidth="1"/>
    <col min="2" max="2" width="3.375" style="318" bestFit="1" customWidth="1"/>
    <col min="3" max="3" width="27.625" style="332" customWidth="1"/>
    <col min="4" max="4" width="5.75390625" style="318" customWidth="1"/>
    <col min="5" max="5" width="4.625" style="318" customWidth="1"/>
    <col min="6" max="6" width="3.375" style="318" bestFit="1" customWidth="1"/>
    <col min="7" max="7" width="27.625" style="332" customWidth="1"/>
    <col min="8" max="8" width="5.75390625" style="318" customWidth="1"/>
    <col min="9" max="9" width="4.625" style="318" customWidth="1"/>
    <col min="10" max="10" width="3.375" style="318" bestFit="1" customWidth="1"/>
    <col min="11" max="11" width="15.625" style="332" customWidth="1"/>
    <col min="12" max="12" width="5.75390625" style="318" customWidth="1"/>
    <col min="13" max="13" width="5.00390625" style="318" bestFit="1" customWidth="1"/>
    <col min="14" max="14" width="5.625" style="318" bestFit="1" customWidth="1"/>
    <col min="15" max="16384" width="9.00390625" style="318" customWidth="1"/>
  </cols>
  <sheetData>
    <row r="1" spans="1:12" ht="17.25">
      <c r="A1" s="315" t="s">
        <v>350</v>
      </c>
      <c r="B1" s="315"/>
      <c r="C1" s="316"/>
      <c r="D1" s="315"/>
      <c r="E1" s="315"/>
      <c r="F1" s="315"/>
      <c r="G1" s="316"/>
      <c r="H1" s="315"/>
      <c r="I1" s="317">
        <v>6</v>
      </c>
      <c r="J1" s="315"/>
      <c r="K1" s="316" t="s">
        <v>33</v>
      </c>
      <c r="L1" s="315"/>
    </row>
    <row r="2" spans="1:12" ht="9.75" customHeight="1">
      <c r="A2" s="319"/>
      <c r="B2" s="319"/>
      <c r="C2" s="320"/>
      <c r="D2" s="319"/>
      <c r="E2" s="319"/>
      <c r="F2" s="319"/>
      <c r="G2" s="320"/>
      <c r="H2" s="319"/>
      <c r="I2" s="319"/>
      <c r="J2" s="319"/>
      <c r="K2" s="320"/>
      <c r="L2" s="319"/>
    </row>
    <row r="3" spans="1:14" ht="15" customHeight="1">
      <c r="A3" s="319"/>
      <c r="B3" s="319"/>
      <c r="C3" s="320"/>
      <c r="D3" s="319"/>
      <c r="E3" s="319"/>
      <c r="F3" s="319"/>
      <c r="G3" s="320"/>
      <c r="H3" s="1058" t="s">
        <v>222</v>
      </c>
      <c r="I3" s="1059"/>
      <c r="J3" s="1059"/>
      <c r="K3" s="1038">
        <f>'入力表'!D47</f>
        <v>0</v>
      </c>
      <c r="L3" s="1038"/>
      <c r="M3" s="1038"/>
      <c r="N3" s="1038"/>
    </row>
    <row r="4" spans="1:14" ht="15" customHeight="1">
      <c r="A4" s="319"/>
      <c r="B4" s="319"/>
      <c r="C4" s="320"/>
      <c r="D4" s="319"/>
      <c r="E4" s="319"/>
      <c r="F4" s="319"/>
      <c r="G4" s="320"/>
      <c r="H4" s="1058" t="s">
        <v>29</v>
      </c>
      <c r="I4" s="1059"/>
      <c r="J4" s="1059"/>
      <c r="K4" s="1038">
        <f>'入力表'!G7</f>
        <v>0</v>
      </c>
      <c r="L4" s="1038"/>
      <c r="M4" s="1038"/>
      <c r="N4" s="1038"/>
    </row>
    <row r="5" spans="1:12" s="323" customFormat="1" ht="13.5">
      <c r="A5" s="322"/>
      <c r="C5" s="324"/>
      <c r="D5" s="325"/>
      <c r="E5" s="322"/>
      <c r="G5" s="324"/>
      <c r="H5" s="325"/>
      <c r="I5" s="325"/>
      <c r="J5" s="321"/>
      <c r="K5" s="326" t="s">
        <v>24</v>
      </c>
      <c r="L5" s="327">
        <f>'入力表'!C13</f>
        <v>0</v>
      </c>
    </row>
    <row r="6" spans="1:12" s="323" customFormat="1" ht="13.5">
      <c r="A6" s="322" t="s">
        <v>138</v>
      </c>
      <c r="B6" s="323" t="s">
        <v>289</v>
      </c>
      <c r="C6" s="324"/>
      <c r="D6" s="325"/>
      <c r="E6" s="322"/>
      <c r="G6" s="324"/>
      <c r="H6" s="325"/>
      <c r="I6" s="325"/>
      <c r="J6" s="321"/>
      <c r="K6" s="326" t="s">
        <v>25</v>
      </c>
      <c r="L6" s="327">
        <f>'入力表'!D13</f>
        <v>0</v>
      </c>
    </row>
    <row r="7" spans="1:12" s="323" customFormat="1" ht="13.5">
      <c r="A7" s="322" t="s">
        <v>138</v>
      </c>
      <c r="B7" s="1047" t="s">
        <v>349</v>
      </c>
      <c r="C7" s="1048"/>
      <c r="D7" s="1048"/>
      <c r="E7" s="1048"/>
      <c r="F7" s="1048"/>
      <c r="G7" s="1048"/>
      <c r="H7" s="1048"/>
      <c r="I7" s="1048"/>
      <c r="J7" s="1048"/>
      <c r="K7" s="326" t="s">
        <v>71</v>
      </c>
      <c r="L7" s="327">
        <f>'入力表'!E13</f>
        <v>0</v>
      </c>
    </row>
    <row r="8" spans="1:12" s="323" customFormat="1" ht="13.5">
      <c r="A8" s="328" t="s">
        <v>138</v>
      </c>
      <c r="B8" s="329" t="s">
        <v>70</v>
      </c>
      <c r="C8" s="330"/>
      <c r="D8" s="325"/>
      <c r="E8" s="322"/>
      <c r="F8" s="325"/>
      <c r="G8" s="324"/>
      <c r="H8" s="325"/>
      <c r="I8" s="322"/>
      <c r="J8" s="321"/>
      <c r="K8" s="326" t="s">
        <v>221</v>
      </c>
      <c r="L8" s="327">
        <f>６カリキュラム!J7:J8</f>
        <v>0</v>
      </c>
    </row>
    <row r="9" spans="1:12" s="323" customFormat="1" ht="13.5">
      <c r="A9" s="328" t="s">
        <v>138</v>
      </c>
      <c r="B9" s="329" t="s">
        <v>276</v>
      </c>
      <c r="C9" s="330"/>
      <c r="D9" s="325"/>
      <c r="E9" s="322"/>
      <c r="F9" s="325"/>
      <c r="G9" s="324"/>
      <c r="H9" s="325"/>
      <c r="I9" s="322"/>
      <c r="J9" s="321"/>
      <c r="K9" s="326"/>
      <c r="L9" s="331"/>
    </row>
    <row r="10" spans="1:12" ht="11.25" customHeight="1" thickBot="1">
      <c r="A10" s="319"/>
      <c r="B10" s="319"/>
      <c r="C10" s="320"/>
      <c r="D10" s="319"/>
      <c r="E10" s="319"/>
      <c r="F10" s="319"/>
      <c r="G10" s="320"/>
      <c r="H10" s="319"/>
      <c r="I10" s="319"/>
      <c r="J10" s="319"/>
      <c r="K10" s="320"/>
      <c r="L10" s="319"/>
    </row>
    <row r="11" spans="1:11" ht="27" customHeight="1" thickBot="1" thickTop="1">
      <c r="A11" s="1060" t="s">
        <v>396</v>
      </c>
      <c r="B11" s="1052"/>
      <c r="C11" s="1053"/>
      <c r="D11" s="439" t="s">
        <v>65</v>
      </c>
      <c r="E11" s="1060" t="s">
        <v>397</v>
      </c>
      <c r="F11" s="1061"/>
      <c r="G11" s="1061"/>
      <c r="H11" s="439" t="s">
        <v>65</v>
      </c>
      <c r="K11" s="318"/>
    </row>
    <row r="12" spans="1:8" s="332" customFormat="1" ht="27" customHeight="1" thickTop="1">
      <c r="A12" s="648">
        <v>42887</v>
      </c>
      <c r="B12" s="649">
        <f>A12</f>
        <v>42887</v>
      </c>
      <c r="C12" s="605"/>
      <c r="D12" s="555"/>
      <c r="E12" s="669">
        <v>42917</v>
      </c>
      <c r="F12" s="670">
        <f>E12</f>
        <v>42917</v>
      </c>
      <c r="G12" s="671"/>
      <c r="H12" s="672"/>
    </row>
    <row r="13" spans="1:8" s="332" customFormat="1" ht="27" customHeight="1">
      <c r="A13" s="651">
        <f>A12+1</f>
        <v>42888</v>
      </c>
      <c r="B13" s="652">
        <f aca="true" t="shared" si="0" ref="B13:B41">A13</f>
        <v>42888</v>
      </c>
      <c r="C13" s="511"/>
      <c r="D13" s="513"/>
      <c r="E13" s="635">
        <f>E12+1</f>
        <v>42918</v>
      </c>
      <c r="F13" s="636">
        <f aca="true" t="shared" si="1" ref="F13:F42">E13</f>
        <v>42918</v>
      </c>
      <c r="G13" s="664"/>
      <c r="H13" s="638"/>
    </row>
    <row r="14" spans="1:8" s="332" customFormat="1" ht="27" customHeight="1">
      <c r="A14" s="635">
        <f aca="true" t="shared" si="2" ref="A14:A41">A13+1</f>
        <v>42889</v>
      </c>
      <c r="B14" s="641">
        <f t="shared" si="0"/>
        <v>42889</v>
      </c>
      <c r="C14" s="642"/>
      <c r="D14" s="640"/>
      <c r="E14" s="685">
        <f aca="true" t="shared" si="3" ref="E14:E41">E13+1</f>
        <v>42919</v>
      </c>
      <c r="F14" s="686">
        <f t="shared" si="1"/>
        <v>42919</v>
      </c>
      <c r="G14" s="690"/>
      <c r="H14" s="691"/>
    </row>
    <row r="15" spans="1:8" s="332" customFormat="1" ht="27" customHeight="1">
      <c r="A15" s="635">
        <f t="shared" si="2"/>
        <v>42890</v>
      </c>
      <c r="B15" s="641">
        <f t="shared" si="0"/>
        <v>42890</v>
      </c>
      <c r="C15" s="643"/>
      <c r="D15" s="640"/>
      <c r="E15" s="651">
        <f t="shared" si="3"/>
        <v>42920</v>
      </c>
      <c r="F15" s="652">
        <f t="shared" si="1"/>
        <v>42920</v>
      </c>
      <c r="G15" s="349"/>
      <c r="H15" s="512"/>
    </row>
    <row r="16" spans="1:8" s="332" customFormat="1" ht="27" customHeight="1">
      <c r="A16" s="685">
        <f t="shared" si="2"/>
        <v>42891</v>
      </c>
      <c r="B16" s="686">
        <f t="shared" si="0"/>
        <v>42891</v>
      </c>
      <c r="C16" s="687"/>
      <c r="D16" s="688"/>
      <c r="E16" s="651">
        <f t="shared" si="3"/>
        <v>42921</v>
      </c>
      <c r="F16" s="652">
        <f t="shared" si="1"/>
        <v>42921</v>
      </c>
      <c r="G16" s="349"/>
      <c r="H16" s="512"/>
    </row>
    <row r="17" spans="1:8" s="332" customFormat="1" ht="27" customHeight="1">
      <c r="A17" s="651">
        <f t="shared" si="2"/>
        <v>42892</v>
      </c>
      <c r="B17" s="652">
        <f t="shared" si="0"/>
        <v>42892</v>
      </c>
      <c r="C17" s="349"/>
      <c r="D17" s="512"/>
      <c r="E17" s="651">
        <f t="shared" si="3"/>
        <v>42922</v>
      </c>
      <c r="F17" s="652">
        <f t="shared" si="1"/>
        <v>42922</v>
      </c>
      <c r="G17" s="655"/>
      <c r="H17" s="515"/>
    </row>
    <row r="18" spans="1:8" s="332" customFormat="1" ht="27" customHeight="1">
      <c r="A18" s="651">
        <f t="shared" si="2"/>
        <v>42893</v>
      </c>
      <c r="B18" s="652">
        <f t="shared" si="0"/>
        <v>42893</v>
      </c>
      <c r="C18" s="349"/>
      <c r="D18" s="512"/>
      <c r="E18" s="651">
        <f t="shared" si="3"/>
        <v>42923</v>
      </c>
      <c r="F18" s="652">
        <f t="shared" si="1"/>
        <v>42923</v>
      </c>
      <c r="G18" s="653"/>
      <c r="H18" s="656"/>
    </row>
    <row r="19" spans="1:8" s="332" customFormat="1" ht="27" customHeight="1">
      <c r="A19" s="651">
        <f t="shared" si="2"/>
        <v>42894</v>
      </c>
      <c r="B19" s="652">
        <f t="shared" si="0"/>
        <v>42894</v>
      </c>
      <c r="C19" s="349"/>
      <c r="D19" s="512"/>
      <c r="E19" s="635">
        <f t="shared" si="3"/>
        <v>42924</v>
      </c>
      <c r="F19" s="697">
        <f t="shared" si="1"/>
        <v>42924</v>
      </c>
      <c r="G19" s="642"/>
      <c r="H19" s="640"/>
    </row>
    <row r="20" spans="1:8" s="332" customFormat="1" ht="27" customHeight="1">
      <c r="A20" s="651">
        <f t="shared" si="2"/>
        <v>42895</v>
      </c>
      <c r="B20" s="652">
        <f t="shared" si="0"/>
        <v>42895</v>
      </c>
      <c r="C20" s="349"/>
      <c r="D20" s="512"/>
      <c r="E20" s="635">
        <f t="shared" si="3"/>
        <v>42925</v>
      </c>
      <c r="F20" s="641">
        <f t="shared" si="1"/>
        <v>42925</v>
      </c>
      <c r="G20" s="642"/>
      <c r="H20" s="640"/>
    </row>
    <row r="21" spans="1:8" s="332" customFormat="1" ht="27" customHeight="1">
      <c r="A21" s="635">
        <f t="shared" si="2"/>
        <v>42896</v>
      </c>
      <c r="B21" s="697">
        <f t="shared" si="0"/>
        <v>42896</v>
      </c>
      <c r="C21" s="642"/>
      <c r="D21" s="640"/>
      <c r="E21" s="685">
        <f t="shared" si="3"/>
        <v>42926</v>
      </c>
      <c r="F21" s="686">
        <f t="shared" si="1"/>
        <v>42926</v>
      </c>
      <c r="G21" s="690"/>
      <c r="H21" s="691"/>
    </row>
    <row r="22" spans="1:8" s="332" customFormat="1" ht="27" customHeight="1">
      <c r="A22" s="635">
        <f t="shared" si="2"/>
        <v>42897</v>
      </c>
      <c r="B22" s="641">
        <f t="shared" si="0"/>
        <v>42897</v>
      </c>
      <c r="C22" s="642"/>
      <c r="D22" s="640"/>
      <c r="E22" s="651">
        <f t="shared" si="3"/>
        <v>42927</v>
      </c>
      <c r="F22" s="652">
        <f t="shared" si="1"/>
        <v>42927</v>
      </c>
      <c r="G22" s="349"/>
      <c r="H22" s="512"/>
    </row>
    <row r="23" spans="1:8" s="332" customFormat="1" ht="27" customHeight="1">
      <c r="A23" s="685">
        <f t="shared" si="2"/>
        <v>42898</v>
      </c>
      <c r="B23" s="686">
        <f t="shared" si="0"/>
        <v>42898</v>
      </c>
      <c r="C23" s="689"/>
      <c r="D23" s="688"/>
      <c r="E23" s="651">
        <f t="shared" si="3"/>
        <v>42928</v>
      </c>
      <c r="F23" s="652">
        <f t="shared" si="1"/>
        <v>42928</v>
      </c>
      <c r="G23" s="349"/>
      <c r="H23" s="512"/>
    </row>
    <row r="24" spans="1:8" s="332" customFormat="1" ht="27" customHeight="1">
      <c r="A24" s="651">
        <f t="shared" si="2"/>
        <v>42899</v>
      </c>
      <c r="B24" s="652">
        <f t="shared" si="0"/>
        <v>42899</v>
      </c>
      <c r="C24" s="349"/>
      <c r="D24" s="512"/>
      <c r="E24" s="651">
        <f t="shared" si="3"/>
        <v>42929</v>
      </c>
      <c r="F24" s="652">
        <f t="shared" si="1"/>
        <v>42929</v>
      </c>
      <c r="G24" s="655"/>
      <c r="H24" s="515"/>
    </row>
    <row r="25" spans="1:8" s="332" customFormat="1" ht="27" customHeight="1">
      <c r="A25" s="651">
        <f t="shared" si="2"/>
        <v>42900</v>
      </c>
      <c r="B25" s="652">
        <f t="shared" si="0"/>
        <v>42900</v>
      </c>
      <c r="C25" s="349"/>
      <c r="D25" s="512"/>
      <c r="E25" s="651">
        <f t="shared" si="3"/>
        <v>42930</v>
      </c>
      <c r="F25" s="652">
        <f t="shared" si="1"/>
        <v>42930</v>
      </c>
      <c r="G25" s="655"/>
      <c r="H25" s="515"/>
    </row>
    <row r="26" spans="1:8" s="332" customFormat="1" ht="27" customHeight="1">
      <c r="A26" s="651">
        <f t="shared" si="2"/>
        <v>42901</v>
      </c>
      <c r="B26" s="652">
        <f t="shared" si="0"/>
        <v>42901</v>
      </c>
      <c r="C26" s="511"/>
      <c r="D26" s="513"/>
      <c r="E26" s="635">
        <f t="shared" si="3"/>
        <v>42931</v>
      </c>
      <c r="F26" s="697">
        <f t="shared" si="1"/>
        <v>42931</v>
      </c>
      <c r="G26" s="642"/>
      <c r="H26" s="640"/>
    </row>
    <row r="27" spans="1:8" s="332" customFormat="1" ht="27" customHeight="1">
      <c r="A27" s="651">
        <f t="shared" si="2"/>
        <v>42902</v>
      </c>
      <c r="B27" s="652">
        <f t="shared" si="0"/>
        <v>42902</v>
      </c>
      <c r="C27" s="349"/>
      <c r="D27" s="512"/>
      <c r="E27" s="635">
        <f t="shared" si="3"/>
        <v>42932</v>
      </c>
      <c r="F27" s="636">
        <f t="shared" si="1"/>
        <v>42932</v>
      </c>
      <c r="G27" s="639"/>
      <c r="H27" s="640"/>
    </row>
    <row r="28" spans="1:8" s="332" customFormat="1" ht="27" customHeight="1">
      <c r="A28" s="635">
        <f t="shared" si="2"/>
        <v>42903</v>
      </c>
      <c r="B28" s="697">
        <f t="shared" si="0"/>
        <v>42903</v>
      </c>
      <c r="C28" s="642"/>
      <c r="D28" s="640"/>
      <c r="E28" s="635">
        <f t="shared" si="3"/>
        <v>42933</v>
      </c>
      <c r="F28" s="636">
        <f t="shared" si="1"/>
        <v>42933</v>
      </c>
      <c r="G28" s="637"/>
      <c r="H28" s="638"/>
    </row>
    <row r="29" spans="1:8" s="332" customFormat="1" ht="27" customHeight="1">
      <c r="A29" s="635">
        <f t="shared" si="2"/>
        <v>42904</v>
      </c>
      <c r="B29" s="641">
        <f t="shared" si="0"/>
        <v>42904</v>
      </c>
      <c r="C29" s="642"/>
      <c r="D29" s="640"/>
      <c r="E29" s="685">
        <f t="shared" si="3"/>
        <v>42934</v>
      </c>
      <c r="F29" s="686">
        <f t="shared" si="1"/>
        <v>42934</v>
      </c>
      <c r="G29" s="692"/>
      <c r="H29" s="693"/>
    </row>
    <row r="30" spans="1:8" s="332" customFormat="1" ht="27" customHeight="1">
      <c r="A30" s="685">
        <f t="shared" si="2"/>
        <v>42905</v>
      </c>
      <c r="B30" s="686">
        <f t="shared" si="0"/>
        <v>42905</v>
      </c>
      <c r="C30" s="689"/>
      <c r="D30" s="688"/>
      <c r="E30" s="651">
        <f t="shared" si="3"/>
        <v>42935</v>
      </c>
      <c r="F30" s="652">
        <f t="shared" si="1"/>
        <v>42935</v>
      </c>
      <c r="G30" s="349"/>
      <c r="H30" s="512"/>
    </row>
    <row r="31" spans="1:8" s="332" customFormat="1" ht="27" customHeight="1">
      <c r="A31" s="651">
        <f t="shared" si="2"/>
        <v>42906</v>
      </c>
      <c r="B31" s="652">
        <f t="shared" si="0"/>
        <v>42906</v>
      </c>
      <c r="C31" s="349"/>
      <c r="D31" s="512"/>
      <c r="E31" s="651">
        <f t="shared" si="3"/>
        <v>42936</v>
      </c>
      <c r="F31" s="652">
        <f t="shared" si="1"/>
        <v>42936</v>
      </c>
      <c r="G31" s="655"/>
      <c r="H31" s="515"/>
    </row>
    <row r="32" spans="1:8" s="332" customFormat="1" ht="27" customHeight="1">
      <c r="A32" s="651">
        <f t="shared" si="2"/>
        <v>42907</v>
      </c>
      <c r="B32" s="652">
        <f t="shared" si="0"/>
        <v>42907</v>
      </c>
      <c r="C32" s="349"/>
      <c r="D32" s="512"/>
      <c r="E32" s="651">
        <f t="shared" si="3"/>
        <v>42937</v>
      </c>
      <c r="F32" s="652">
        <f t="shared" si="1"/>
        <v>42937</v>
      </c>
      <c r="G32" s="653"/>
      <c r="H32" s="656"/>
    </row>
    <row r="33" spans="1:8" s="332" customFormat="1" ht="27" customHeight="1">
      <c r="A33" s="651">
        <f t="shared" si="2"/>
        <v>42908</v>
      </c>
      <c r="B33" s="652">
        <f t="shared" si="0"/>
        <v>42908</v>
      </c>
      <c r="C33" s="349"/>
      <c r="D33" s="512"/>
      <c r="E33" s="635">
        <f t="shared" si="3"/>
        <v>42938</v>
      </c>
      <c r="F33" s="697">
        <f t="shared" si="1"/>
        <v>42938</v>
      </c>
      <c r="G33" s="642"/>
      <c r="H33" s="640"/>
    </row>
    <row r="34" spans="1:8" s="332" customFormat="1" ht="27" customHeight="1">
      <c r="A34" s="651">
        <f t="shared" si="2"/>
        <v>42909</v>
      </c>
      <c r="B34" s="652">
        <f t="shared" si="0"/>
        <v>42909</v>
      </c>
      <c r="C34" s="349"/>
      <c r="D34" s="512"/>
      <c r="E34" s="635">
        <f t="shared" si="3"/>
        <v>42939</v>
      </c>
      <c r="F34" s="636">
        <f t="shared" si="1"/>
        <v>42939</v>
      </c>
      <c r="G34" s="639"/>
      <c r="H34" s="640"/>
    </row>
    <row r="35" spans="1:8" s="332" customFormat="1" ht="27" customHeight="1">
      <c r="A35" s="635">
        <f t="shared" si="2"/>
        <v>42910</v>
      </c>
      <c r="B35" s="697">
        <f t="shared" si="0"/>
        <v>42910</v>
      </c>
      <c r="C35" s="644"/>
      <c r="D35" s="638"/>
      <c r="E35" s="685">
        <f t="shared" si="3"/>
        <v>42940</v>
      </c>
      <c r="F35" s="686">
        <f t="shared" si="1"/>
        <v>42940</v>
      </c>
      <c r="G35" s="690"/>
      <c r="H35" s="691"/>
    </row>
    <row r="36" spans="1:8" s="332" customFormat="1" ht="27" customHeight="1">
      <c r="A36" s="635">
        <f t="shared" si="2"/>
        <v>42911</v>
      </c>
      <c r="B36" s="641">
        <f t="shared" si="0"/>
        <v>42911</v>
      </c>
      <c r="C36" s="644"/>
      <c r="D36" s="638"/>
      <c r="E36" s="651">
        <f t="shared" si="3"/>
        <v>42941</v>
      </c>
      <c r="F36" s="652">
        <f t="shared" si="1"/>
        <v>42941</v>
      </c>
      <c r="G36" s="585"/>
      <c r="H36" s="512"/>
    </row>
    <row r="37" spans="1:8" s="332" customFormat="1" ht="27" customHeight="1">
      <c r="A37" s="685">
        <f t="shared" si="2"/>
        <v>42912</v>
      </c>
      <c r="B37" s="686">
        <f t="shared" si="0"/>
        <v>42912</v>
      </c>
      <c r="C37" s="689"/>
      <c r="D37" s="688"/>
      <c r="E37" s="651">
        <f t="shared" si="3"/>
        <v>42942</v>
      </c>
      <c r="F37" s="652">
        <f t="shared" si="1"/>
        <v>42942</v>
      </c>
      <c r="G37" s="585"/>
      <c r="H37" s="512"/>
    </row>
    <row r="38" spans="1:8" s="332" customFormat="1" ht="27" customHeight="1">
      <c r="A38" s="651">
        <f t="shared" si="2"/>
        <v>42913</v>
      </c>
      <c r="B38" s="652">
        <f t="shared" si="0"/>
        <v>42913</v>
      </c>
      <c r="C38" s="349"/>
      <c r="D38" s="512"/>
      <c r="E38" s="651">
        <f t="shared" si="3"/>
        <v>42943</v>
      </c>
      <c r="F38" s="652">
        <f t="shared" si="1"/>
        <v>42943</v>
      </c>
      <c r="G38" s="507"/>
      <c r="H38" s="515"/>
    </row>
    <row r="39" spans="1:8" s="332" customFormat="1" ht="27" customHeight="1">
      <c r="A39" s="651">
        <f t="shared" si="2"/>
        <v>42914</v>
      </c>
      <c r="B39" s="652">
        <f t="shared" si="0"/>
        <v>42914</v>
      </c>
      <c r="C39" s="585"/>
      <c r="D39" s="512"/>
      <c r="E39" s="651">
        <f t="shared" si="3"/>
        <v>42944</v>
      </c>
      <c r="F39" s="652">
        <f t="shared" si="1"/>
        <v>42944</v>
      </c>
      <c r="G39" s="511"/>
      <c r="H39" s="513"/>
    </row>
    <row r="40" spans="1:8" s="332" customFormat="1" ht="27" customHeight="1">
      <c r="A40" s="651">
        <f t="shared" si="2"/>
        <v>42915</v>
      </c>
      <c r="B40" s="652">
        <f t="shared" si="0"/>
        <v>42915</v>
      </c>
      <c r="C40" s="349"/>
      <c r="D40" s="512"/>
      <c r="E40" s="635">
        <f t="shared" si="3"/>
        <v>42945</v>
      </c>
      <c r="F40" s="697">
        <f t="shared" si="1"/>
        <v>42945</v>
      </c>
      <c r="G40" s="642"/>
      <c r="H40" s="640"/>
    </row>
    <row r="41" spans="1:8" s="332" customFormat="1" ht="27" customHeight="1">
      <c r="A41" s="651">
        <f t="shared" si="2"/>
        <v>42916</v>
      </c>
      <c r="B41" s="654">
        <f t="shared" si="0"/>
        <v>42916</v>
      </c>
      <c r="C41" s="585"/>
      <c r="D41" s="512"/>
      <c r="E41" s="635">
        <f t="shared" si="3"/>
        <v>42946</v>
      </c>
      <c r="F41" s="636">
        <f t="shared" si="1"/>
        <v>42946</v>
      </c>
      <c r="G41" s="639"/>
      <c r="H41" s="640"/>
    </row>
    <row r="42" spans="1:10" s="332" customFormat="1" ht="27" customHeight="1" thickBot="1">
      <c r="A42" s="661"/>
      <c r="B42" s="662"/>
      <c r="C42" s="584"/>
      <c r="D42" s="562"/>
      <c r="E42" s="694">
        <f>E41+1</f>
        <v>42947</v>
      </c>
      <c r="F42" s="695">
        <f t="shared" si="1"/>
        <v>42947</v>
      </c>
      <c r="G42" s="584"/>
      <c r="H42" s="696"/>
      <c r="I42" s="1045" t="s">
        <v>274</v>
      </c>
      <c r="J42" s="1046"/>
    </row>
    <row r="43" spans="1:10" s="332" customFormat="1" ht="27" customHeight="1" thickBot="1" thickTop="1">
      <c r="A43" s="1043" t="s">
        <v>69</v>
      </c>
      <c r="B43" s="1044"/>
      <c r="C43" s="510">
        <f>COUNTIF(C12:C42,"*")-COUNTIF(C12:C42,"入校*")-COUNTIF(C12:C42,"修了*")</f>
        <v>0</v>
      </c>
      <c r="D43" s="558" t="s">
        <v>68</v>
      </c>
      <c r="E43" s="1043" t="s">
        <v>69</v>
      </c>
      <c r="F43" s="1044"/>
      <c r="G43" s="510">
        <f>COUNTIF(G12:G42,"*")-COUNTIF(G12:G42,"入校*")-COUNTIF(G12:G42,"修了*")</f>
        <v>0</v>
      </c>
      <c r="H43" s="558" t="s">
        <v>68</v>
      </c>
      <c r="I43" s="438">
        <f aca="true" t="shared" si="4" ref="I43:I48">SUM(C43,G43)</f>
        <v>0</v>
      </c>
      <c r="J43" s="333" t="s">
        <v>68</v>
      </c>
    </row>
    <row r="44" spans="1:10" s="332" customFormat="1" ht="27" customHeight="1" thickTop="1">
      <c r="A44" s="1049" t="s">
        <v>66</v>
      </c>
      <c r="B44" s="1050"/>
      <c r="C44" s="352"/>
      <c r="D44" s="361" t="s">
        <v>65</v>
      </c>
      <c r="E44" s="1049" t="s">
        <v>66</v>
      </c>
      <c r="F44" s="1050"/>
      <c r="G44" s="351"/>
      <c r="H44" s="334" t="s">
        <v>65</v>
      </c>
      <c r="I44" s="438">
        <f t="shared" si="4"/>
        <v>0</v>
      </c>
      <c r="J44" s="333" t="s">
        <v>65</v>
      </c>
    </row>
    <row r="45" spans="1:10" s="332" customFormat="1" ht="27" customHeight="1">
      <c r="A45" s="1041" t="s">
        <v>67</v>
      </c>
      <c r="B45" s="1042"/>
      <c r="C45" s="353"/>
      <c r="D45" s="559" t="s">
        <v>65</v>
      </c>
      <c r="E45" s="1041" t="s">
        <v>67</v>
      </c>
      <c r="F45" s="1042"/>
      <c r="G45" s="349"/>
      <c r="H45" s="335" t="s">
        <v>65</v>
      </c>
      <c r="I45" s="438">
        <f t="shared" si="4"/>
        <v>0</v>
      </c>
      <c r="J45" s="333" t="s">
        <v>65</v>
      </c>
    </row>
    <row r="46" spans="1:10" s="332" customFormat="1" ht="27" customHeight="1" thickBot="1">
      <c r="A46" s="1056" t="s">
        <v>71</v>
      </c>
      <c r="B46" s="1057"/>
      <c r="C46" s="359"/>
      <c r="D46" s="560" t="s">
        <v>65</v>
      </c>
      <c r="E46" s="1056" t="s">
        <v>71</v>
      </c>
      <c r="F46" s="1057"/>
      <c r="G46" s="360"/>
      <c r="H46" s="348" t="s">
        <v>65</v>
      </c>
      <c r="I46" s="438">
        <f t="shared" si="4"/>
        <v>0</v>
      </c>
      <c r="J46" s="333" t="s">
        <v>65</v>
      </c>
    </row>
    <row r="47" spans="1:10" s="332" customFormat="1" ht="27" customHeight="1" thickTop="1">
      <c r="A47" s="1039" t="s">
        <v>278</v>
      </c>
      <c r="B47" s="1040"/>
      <c r="C47" s="336">
        <f>SUM(C44:C46)</f>
        <v>0</v>
      </c>
      <c r="D47" s="337" t="s">
        <v>65</v>
      </c>
      <c r="E47" s="1039" t="s">
        <v>278</v>
      </c>
      <c r="F47" s="1040"/>
      <c r="G47" s="338">
        <f>SUM(G44:G46)</f>
        <v>0</v>
      </c>
      <c r="H47" s="339" t="s">
        <v>65</v>
      </c>
      <c r="I47" s="438">
        <f t="shared" si="4"/>
        <v>0</v>
      </c>
      <c r="J47" s="333" t="s">
        <v>65</v>
      </c>
    </row>
    <row r="48" spans="1:10" s="332" customFormat="1" ht="27" customHeight="1" thickBot="1">
      <c r="A48" s="1054" t="s">
        <v>223</v>
      </c>
      <c r="B48" s="1055"/>
      <c r="C48" s="340"/>
      <c r="D48" s="341" t="s">
        <v>65</v>
      </c>
      <c r="E48" s="1054" t="s">
        <v>223</v>
      </c>
      <c r="F48" s="1055"/>
      <c r="G48" s="340"/>
      <c r="H48" s="341" t="s">
        <v>65</v>
      </c>
      <c r="I48" s="342">
        <f t="shared" si="4"/>
        <v>0</v>
      </c>
      <c r="J48" s="333" t="s">
        <v>65</v>
      </c>
    </row>
    <row r="49" spans="3:11" ht="14.25" thickTop="1">
      <c r="C49" s="343">
        <f>IF(I44=L5,"","＜ERROR＞")</f>
      </c>
      <c r="G49" s="343">
        <f>IF(I45=L6,"","＜ERROR＞")</f>
      </c>
      <c r="K49" s="343">
        <f>IF(I46=L7,"","＜ERROR＞")</f>
      </c>
    </row>
    <row r="50" spans="3:11" ht="13.5">
      <c r="C50" s="344">
        <f>IF(I44=L5,"","学科時間数が一致していません！")</f>
      </c>
      <c r="G50" s="344">
        <f>IF(I45=L6,"","実技時間数が一致していません！")</f>
      </c>
      <c r="K50" s="344">
        <f>IF(I46=L7,"","就職支援時間数が一致していません！")</f>
      </c>
    </row>
    <row r="53" spans="2:5" ht="13.5">
      <c r="B53" s="345"/>
      <c r="C53" s="346"/>
      <c r="D53" s="347"/>
      <c r="E53" s="347"/>
    </row>
    <row r="54" spans="2:5" ht="13.5">
      <c r="B54" s="345"/>
      <c r="C54" s="347"/>
      <c r="D54" s="346"/>
      <c r="E54" s="345"/>
    </row>
    <row r="55" spans="2:5" ht="13.5">
      <c r="B55" s="345"/>
      <c r="C55" s="347"/>
      <c r="D55" s="346"/>
      <c r="E55" s="345"/>
    </row>
    <row r="56" spans="2:5" ht="13.5">
      <c r="B56" s="345"/>
      <c r="C56" s="347"/>
      <c r="D56" s="346"/>
      <c r="E56" s="345"/>
    </row>
    <row r="57" spans="2:5" ht="13.5">
      <c r="B57" s="345"/>
      <c r="C57" s="347"/>
      <c r="D57" s="346"/>
      <c r="E57" s="345"/>
    </row>
  </sheetData>
  <sheetProtection formatCells="0" formatColumns="0" formatRows="0"/>
  <protectedRanges>
    <protectedRange sqref="C22:D25 C27:D27 C29:D33 C35:D41 C17:D20" name="範囲1"/>
    <protectedRange sqref="C26:D26 C12:D16" name="範囲1_2_1"/>
    <protectedRange sqref="H13:H18 G14:G18 G19:H20 G40:H41 G22:H38" name="範囲1_2_1_1"/>
    <protectedRange sqref="G13" name="範囲1_1"/>
    <protectedRange sqref="H42" name="範囲1_2_1_5"/>
    <protectedRange sqref="G21:H21" name="範囲1_2_1_9"/>
    <protectedRange sqref="G39:H39" name="範囲1_2_1_10"/>
  </protectedRanges>
  <mergeCells count="20">
    <mergeCell ref="A47:B47"/>
    <mergeCell ref="E47:F47"/>
    <mergeCell ref="A48:B48"/>
    <mergeCell ref="E48:F48"/>
    <mergeCell ref="A45:B45"/>
    <mergeCell ref="E45:F45"/>
    <mergeCell ref="A46:B46"/>
    <mergeCell ref="E46:F46"/>
    <mergeCell ref="I42:J42"/>
    <mergeCell ref="A43:B43"/>
    <mergeCell ref="E43:F43"/>
    <mergeCell ref="A44:B44"/>
    <mergeCell ref="E44:F44"/>
    <mergeCell ref="H3:J3"/>
    <mergeCell ref="K3:N3"/>
    <mergeCell ref="H4:J4"/>
    <mergeCell ref="K4:N4"/>
    <mergeCell ref="B7:J7"/>
    <mergeCell ref="A11:C11"/>
    <mergeCell ref="E11:G11"/>
  </mergeCells>
  <printOptions/>
  <pageMargins left="0.5905511811023623" right="0.3937007874015748" top="0.5905511811023623" bottom="0.3937007874015748" header="0.31496062992125984" footer="0.5118110236220472"/>
  <pageSetup cellComments="asDisplayed" horizontalDpi="600" verticalDpi="600" orientation="portrait" paperSize="9" scale="70" r:id="rId3"/>
  <headerFooter alignWithMargins="0">
    <oddHeader>&amp;R&amp;10&amp;F</oddHeader>
  </headerFooter>
  <legacyDrawing r:id="rId2"/>
</worksheet>
</file>

<file path=xl/worksheets/sheet11.xml><?xml version="1.0" encoding="utf-8"?>
<worksheet xmlns="http://schemas.openxmlformats.org/spreadsheetml/2006/main" xmlns:r="http://schemas.openxmlformats.org/officeDocument/2006/relationships">
  <dimension ref="A1:N57"/>
  <sheetViews>
    <sheetView zoomScale="75" zoomScaleNormal="75" zoomScalePageLayoutView="0" workbookViewId="0" topLeftCell="A28">
      <selection activeCell="G42" sqref="G42"/>
    </sheetView>
  </sheetViews>
  <sheetFormatPr defaultColWidth="9.00390625" defaultRowHeight="13.5"/>
  <cols>
    <col min="1" max="1" width="4.625" style="318" customWidth="1"/>
    <col min="2" max="2" width="3.375" style="318" bestFit="1" customWidth="1"/>
    <col min="3" max="3" width="27.625" style="332" customWidth="1"/>
    <col min="4" max="4" width="5.75390625" style="318" customWidth="1"/>
    <col min="5" max="5" width="4.625" style="318" customWidth="1"/>
    <col min="6" max="6" width="3.375" style="318" bestFit="1" customWidth="1"/>
    <col min="7" max="7" width="27.625" style="332" customWidth="1"/>
    <col min="8" max="8" width="5.75390625" style="318" customWidth="1"/>
    <col min="9" max="9" width="4.625" style="318" customWidth="1"/>
    <col min="10" max="10" width="3.375" style="318" bestFit="1" customWidth="1"/>
    <col min="11" max="11" width="15.625" style="332" customWidth="1"/>
    <col min="12" max="12" width="5.75390625" style="318" customWidth="1"/>
    <col min="13" max="13" width="5.00390625" style="318" bestFit="1" customWidth="1"/>
    <col min="14" max="14" width="5.625" style="318" bestFit="1" customWidth="1"/>
    <col min="15" max="16384" width="9.00390625" style="318" customWidth="1"/>
  </cols>
  <sheetData>
    <row r="1" spans="1:12" ht="17.25">
      <c r="A1" s="315" t="s">
        <v>350</v>
      </c>
      <c r="B1" s="315"/>
      <c r="C1" s="316"/>
      <c r="D1" s="315"/>
      <c r="E1" s="315"/>
      <c r="F1" s="315"/>
      <c r="G1" s="316"/>
      <c r="H1" s="315"/>
      <c r="I1" s="317">
        <v>7</v>
      </c>
      <c r="J1" s="315"/>
      <c r="K1" s="316" t="s">
        <v>33</v>
      </c>
      <c r="L1" s="315"/>
    </row>
    <row r="2" spans="1:12" ht="9.75" customHeight="1">
      <c r="A2" s="319"/>
      <c r="B2" s="319"/>
      <c r="C2" s="320"/>
      <c r="D2" s="319"/>
      <c r="E2" s="319"/>
      <c r="F2" s="319"/>
      <c r="G2" s="320"/>
      <c r="H2" s="319"/>
      <c r="I2" s="319"/>
      <c r="J2" s="319"/>
      <c r="K2" s="320"/>
      <c r="L2" s="319"/>
    </row>
    <row r="3" spans="1:14" ht="15" customHeight="1">
      <c r="A3" s="319"/>
      <c r="B3" s="319"/>
      <c r="C3" s="320"/>
      <c r="D3" s="319"/>
      <c r="E3" s="319"/>
      <c r="F3" s="319"/>
      <c r="G3" s="320"/>
      <c r="H3" s="1058" t="s">
        <v>222</v>
      </c>
      <c r="I3" s="1059"/>
      <c r="J3" s="1059"/>
      <c r="K3" s="1038">
        <f>'入力表'!D47</f>
        <v>0</v>
      </c>
      <c r="L3" s="1038"/>
      <c r="M3" s="1038"/>
      <c r="N3" s="1038"/>
    </row>
    <row r="4" spans="1:14" ht="15" customHeight="1">
      <c r="A4" s="319"/>
      <c r="B4" s="319"/>
      <c r="C4" s="320"/>
      <c r="D4" s="319"/>
      <c r="E4" s="319"/>
      <c r="F4" s="319"/>
      <c r="G4" s="320"/>
      <c r="H4" s="1058" t="s">
        <v>29</v>
      </c>
      <c r="I4" s="1059"/>
      <c r="J4" s="1059"/>
      <c r="K4" s="1038">
        <f>'入力表'!G7</f>
        <v>0</v>
      </c>
      <c r="L4" s="1038"/>
      <c r="M4" s="1038"/>
      <c r="N4" s="1038"/>
    </row>
    <row r="5" spans="1:12" s="323" customFormat="1" ht="13.5">
      <c r="A5" s="322"/>
      <c r="C5" s="324"/>
      <c r="D5" s="325"/>
      <c r="E5" s="322"/>
      <c r="G5" s="324"/>
      <c r="H5" s="325"/>
      <c r="I5" s="325"/>
      <c r="J5" s="321"/>
      <c r="K5" s="326" t="s">
        <v>24</v>
      </c>
      <c r="L5" s="327">
        <f>'入力表'!C13</f>
        <v>0</v>
      </c>
    </row>
    <row r="6" spans="1:12" s="323" customFormat="1" ht="13.5">
      <c r="A6" s="322" t="s">
        <v>138</v>
      </c>
      <c r="B6" s="323" t="s">
        <v>289</v>
      </c>
      <c r="C6" s="324"/>
      <c r="D6" s="325"/>
      <c r="E6" s="322"/>
      <c r="G6" s="324"/>
      <c r="H6" s="325"/>
      <c r="I6" s="325"/>
      <c r="J6" s="321"/>
      <c r="K6" s="326" t="s">
        <v>25</v>
      </c>
      <c r="L6" s="327">
        <f>'入力表'!D13</f>
        <v>0</v>
      </c>
    </row>
    <row r="7" spans="1:12" s="323" customFormat="1" ht="13.5">
      <c r="A7" s="322" t="s">
        <v>138</v>
      </c>
      <c r="B7" s="1047" t="s">
        <v>349</v>
      </c>
      <c r="C7" s="1048"/>
      <c r="D7" s="1048"/>
      <c r="E7" s="1048"/>
      <c r="F7" s="1048"/>
      <c r="G7" s="1048"/>
      <c r="H7" s="1048"/>
      <c r="I7" s="1048"/>
      <c r="J7" s="1048"/>
      <c r="K7" s="326" t="s">
        <v>71</v>
      </c>
      <c r="L7" s="327">
        <f>'入力表'!E13</f>
        <v>0</v>
      </c>
    </row>
    <row r="8" spans="1:12" s="323" customFormat="1" ht="13.5">
      <c r="A8" s="328" t="s">
        <v>138</v>
      </c>
      <c r="B8" s="329" t="s">
        <v>70</v>
      </c>
      <c r="C8" s="330"/>
      <c r="D8" s="325"/>
      <c r="E8" s="322"/>
      <c r="F8" s="325"/>
      <c r="G8" s="324"/>
      <c r="H8" s="325"/>
      <c r="I8" s="322"/>
      <c r="J8" s="321"/>
      <c r="K8" s="326" t="s">
        <v>221</v>
      </c>
      <c r="L8" s="327">
        <f>６カリキュラム!J7:J8</f>
        <v>0</v>
      </c>
    </row>
    <row r="9" spans="1:12" s="323" customFormat="1" ht="13.5">
      <c r="A9" s="328" t="s">
        <v>138</v>
      </c>
      <c r="B9" s="329" t="s">
        <v>276</v>
      </c>
      <c r="C9" s="330"/>
      <c r="D9" s="325"/>
      <c r="E9" s="322"/>
      <c r="F9" s="325"/>
      <c r="G9" s="324"/>
      <c r="H9" s="325"/>
      <c r="I9" s="322"/>
      <c r="J9" s="321"/>
      <c r="K9" s="326"/>
      <c r="L9" s="331"/>
    </row>
    <row r="10" spans="1:12" ht="11.25" customHeight="1" thickBot="1">
      <c r="A10" s="319"/>
      <c r="B10" s="319"/>
      <c r="C10" s="320"/>
      <c r="D10" s="319"/>
      <c r="E10" s="319"/>
      <c r="F10" s="319"/>
      <c r="G10" s="320"/>
      <c r="H10" s="319"/>
      <c r="I10" s="319"/>
      <c r="J10" s="319"/>
      <c r="K10" s="320"/>
      <c r="L10" s="319"/>
    </row>
    <row r="11" spans="1:11" ht="27" customHeight="1" thickBot="1" thickTop="1">
      <c r="A11" s="1060" t="s">
        <v>397</v>
      </c>
      <c r="B11" s="1052"/>
      <c r="C11" s="1053"/>
      <c r="D11" s="439" t="s">
        <v>65</v>
      </c>
      <c r="E11" s="1060" t="s">
        <v>398</v>
      </c>
      <c r="F11" s="1061"/>
      <c r="G11" s="1061"/>
      <c r="H11" s="439" t="s">
        <v>65</v>
      </c>
      <c r="K11" s="318"/>
    </row>
    <row r="12" spans="1:8" s="332" customFormat="1" ht="27" customHeight="1" thickTop="1">
      <c r="A12" s="669">
        <v>42917</v>
      </c>
      <c r="B12" s="670">
        <f>A12</f>
        <v>42917</v>
      </c>
      <c r="C12" s="671"/>
      <c r="D12" s="672"/>
      <c r="E12" s="648">
        <v>42948</v>
      </c>
      <c r="F12" s="649">
        <f>E12</f>
        <v>42948</v>
      </c>
      <c r="G12" s="561"/>
      <c r="H12" s="650"/>
    </row>
    <row r="13" spans="1:8" s="332" customFormat="1" ht="27" customHeight="1">
      <c r="A13" s="635">
        <f>A12+1</f>
        <v>42918</v>
      </c>
      <c r="B13" s="641">
        <f aca="true" t="shared" si="0" ref="B13:B42">A13</f>
        <v>42918</v>
      </c>
      <c r="C13" s="664"/>
      <c r="D13" s="638"/>
      <c r="E13" s="651">
        <f>E12+1</f>
        <v>42949</v>
      </c>
      <c r="F13" s="654">
        <f aca="true" t="shared" si="1" ref="F13:F42">E13</f>
        <v>42949</v>
      </c>
      <c r="G13" s="349"/>
      <c r="H13" s="512"/>
    </row>
    <row r="14" spans="1:8" s="332" customFormat="1" ht="27" customHeight="1">
      <c r="A14" s="685">
        <f aca="true" t="shared" si="2" ref="A14:A41">A13+1</f>
        <v>42919</v>
      </c>
      <c r="B14" s="686">
        <f t="shared" si="0"/>
        <v>42919</v>
      </c>
      <c r="C14" s="690"/>
      <c r="D14" s="691"/>
      <c r="E14" s="651">
        <f aca="true" t="shared" si="3" ref="E14:E42">E13+1</f>
        <v>42950</v>
      </c>
      <c r="F14" s="652">
        <f t="shared" si="1"/>
        <v>42950</v>
      </c>
      <c r="G14" s="553"/>
      <c r="H14" s="512"/>
    </row>
    <row r="15" spans="1:8" s="332" customFormat="1" ht="27" customHeight="1">
      <c r="A15" s="651">
        <f t="shared" si="2"/>
        <v>42920</v>
      </c>
      <c r="B15" s="652">
        <f t="shared" si="0"/>
        <v>42920</v>
      </c>
      <c r="C15" s="349"/>
      <c r="D15" s="512"/>
      <c r="E15" s="651">
        <f t="shared" si="3"/>
        <v>42951</v>
      </c>
      <c r="F15" s="652">
        <f t="shared" si="1"/>
        <v>42951</v>
      </c>
      <c r="G15" s="553"/>
      <c r="H15" s="512"/>
    </row>
    <row r="16" spans="1:8" s="332" customFormat="1" ht="27" customHeight="1">
      <c r="A16" s="651">
        <f t="shared" si="2"/>
        <v>42921</v>
      </c>
      <c r="B16" s="652">
        <f t="shared" si="0"/>
        <v>42921</v>
      </c>
      <c r="C16" s="349"/>
      <c r="D16" s="512"/>
      <c r="E16" s="635">
        <f t="shared" si="3"/>
        <v>42952</v>
      </c>
      <c r="F16" s="697">
        <f t="shared" si="1"/>
        <v>42952</v>
      </c>
      <c r="G16" s="642"/>
      <c r="H16" s="640"/>
    </row>
    <row r="17" spans="1:8" s="332" customFormat="1" ht="27" customHeight="1">
      <c r="A17" s="651">
        <f t="shared" si="2"/>
        <v>42922</v>
      </c>
      <c r="B17" s="652">
        <f t="shared" si="0"/>
        <v>42922</v>
      </c>
      <c r="C17" s="655"/>
      <c r="D17" s="515"/>
      <c r="E17" s="635">
        <f t="shared" si="3"/>
        <v>42953</v>
      </c>
      <c r="F17" s="641">
        <f t="shared" si="1"/>
        <v>42953</v>
      </c>
      <c r="G17" s="642"/>
      <c r="H17" s="640"/>
    </row>
    <row r="18" spans="1:8" s="332" customFormat="1" ht="27" customHeight="1">
      <c r="A18" s="651">
        <f t="shared" si="2"/>
        <v>42923</v>
      </c>
      <c r="B18" s="652">
        <f t="shared" si="0"/>
        <v>42923</v>
      </c>
      <c r="C18" s="653"/>
      <c r="D18" s="656"/>
      <c r="E18" s="685">
        <f t="shared" si="3"/>
        <v>42954</v>
      </c>
      <c r="F18" s="686">
        <f t="shared" si="1"/>
        <v>42954</v>
      </c>
      <c r="G18" s="689"/>
      <c r="H18" s="688"/>
    </row>
    <row r="19" spans="1:8" s="332" customFormat="1" ht="27" customHeight="1">
      <c r="A19" s="635">
        <f t="shared" si="2"/>
        <v>42924</v>
      </c>
      <c r="B19" s="697">
        <f t="shared" si="0"/>
        <v>42924</v>
      </c>
      <c r="C19" s="642"/>
      <c r="D19" s="640"/>
      <c r="E19" s="651">
        <f t="shared" si="3"/>
        <v>42955</v>
      </c>
      <c r="F19" s="652">
        <f t="shared" si="1"/>
        <v>42955</v>
      </c>
      <c r="G19" s="349"/>
      <c r="H19" s="512"/>
    </row>
    <row r="20" spans="1:8" s="332" customFormat="1" ht="27" customHeight="1">
      <c r="A20" s="635">
        <f t="shared" si="2"/>
        <v>42925</v>
      </c>
      <c r="B20" s="641">
        <f t="shared" si="0"/>
        <v>42925</v>
      </c>
      <c r="C20" s="642"/>
      <c r="D20" s="640"/>
      <c r="E20" s="651">
        <f t="shared" si="3"/>
        <v>42956</v>
      </c>
      <c r="F20" s="652">
        <f t="shared" si="1"/>
        <v>42956</v>
      </c>
      <c r="G20" s="349"/>
      <c r="H20" s="512"/>
    </row>
    <row r="21" spans="1:8" s="332" customFormat="1" ht="27" customHeight="1">
      <c r="A21" s="685">
        <f t="shared" si="2"/>
        <v>42926</v>
      </c>
      <c r="B21" s="686">
        <f t="shared" si="0"/>
        <v>42926</v>
      </c>
      <c r="C21" s="690"/>
      <c r="D21" s="691"/>
      <c r="E21" s="651">
        <f t="shared" si="3"/>
        <v>42957</v>
      </c>
      <c r="F21" s="652">
        <f t="shared" si="1"/>
        <v>42957</v>
      </c>
      <c r="G21" s="349"/>
      <c r="H21" s="512"/>
    </row>
    <row r="22" spans="1:8" s="332" customFormat="1" ht="27" customHeight="1">
      <c r="A22" s="651">
        <f t="shared" si="2"/>
        <v>42927</v>
      </c>
      <c r="B22" s="652">
        <f t="shared" si="0"/>
        <v>42927</v>
      </c>
      <c r="C22" s="349"/>
      <c r="D22" s="512"/>
      <c r="E22" s="635">
        <f t="shared" si="3"/>
        <v>42958</v>
      </c>
      <c r="F22" s="641">
        <f t="shared" si="1"/>
        <v>42958</v>
      </c>
      <c r="G22" s="642"/>
      <c r="H22" s="640"/>
    </row>
    <row r="23" spans="1:8" s="332" customFormat="1" ht="27" customHeight="1">
      <c r="A23" s="651">
        <f t="shared" si="2"/>
        <v>42928</v>
      </c>
      <c r="B23" s="652">
        <f t="shared" si="0"/>
        <v>42928</v>
      </c>
      <c r="C23" s="349"/>
      <c r="D23" s="512"/>
      <c r="E23" s="635">
        <f t="shared" si="3"/>
        <v>42959</v>
      </c>
      <c r="F23" s="697">
        <f t="shared" si="1"/>
        <v>42959</v>
      </c>
      <c r="G23" s="642"/>
      <c r="H23" s="640"/>
    </row>
    <row r="24" spans="1:8" s="332" customFormat="1" ht="27" customHeight="1">
      <c r="A24" s="651">
        <f t="shared" si="2"/>
        <v>42929</v>
      </c>
      <c r="B24" s="652">
        <f t="shared" si="0"/>
        <v>42929</v>
      </c>
      <c r="C24" s="655"/>
      <c r="D24" s="515"/>
      <c r="E24" s="635">
        <f t="shared" si="3"/>
        <v>42960</v>
      </c>
      <c r="F24" s="641">
        <f t="shared" si="1"/>
        <v>42960</v>
      </c>
      <c r="G24" s="642"/>
      <c r="H24" s="640"/>
    </row>
    <row r="25" spans="1:8" s="332" customFormat="1" ht="27" customHeight="1">
      <c r="A25" s="651">
        <f t="shared" si="2"/>
        <v>42930</v>
      </c>
      <c r="B25" s="652">
        <f t="shared" si="0"/>
        <v>42930</v>
      </c>
      <c r="C25" s="655"/>
      <c r="D25" s="515"/>
      <c r="E25" s="685">
        <f t="shared" si="3"/>
        <v>42961</v>
      </c>
      <c r="F25" s="686">
        <f t="shared" si="1"/>
        <v>42961</v>
      </c>
      <c r="G25" s="690"/>
      <c r="H25" s="691"/>
    </row>
    <row r="26" spans="1:8" s="332" customFormat="1" ht="27" customHeight="1">
      <c r="A26" s="635">
        <f t="shared" si="2"/>
        <v>42931</v>
      </c>
      <c r="B26" s="697">
        <f t="shared" si="0"/>
        <v>42931</v>
      </c>
      <c r="C26" s="642"/>
      <c r="D26" s="640"/>
      <c r="E26" s="651">
        <f t="shared" si="3"/>
        <v>42962</v>
      </c>
      <c r="F26" s="652">
        <f t="shared" si="1"/>
        <v>42962</v>
      </c>
      <c r="G26" s="349"/>
      <c r="H26" s="512"/>
    </row>
    <row r="27" spans="1:8" s="332" customFormat="1" ht="27" customHeight="1">
      <c r="A27" s="635">
        <f t="shared" si="2"/>
        <v>42932</v>
      </c>
      <c r="B27" s="641">
        <f t="shared" si="0"/>
        <v>42932</v>
      </c>
      <c r="C27" s="642"/>
      <c r="D27" s="640"/>
      <c r="E27" s="651">
        <f t="shared" si="3"/>
        <v>42963</v>
      </c>
      <c r="F27" s="652">
        <f t="shared" si="1"/>
        <v>42963</v>
      </c>
      <c r="G27" s="349"/>
      <c r="H27" s="512"/>
    </row>
    <row r="28" spans="1:8" s="332" customFormat="1" ht="27" customHeight="1">
      <c r="A28" s="635">
        <f t="shared" si="2"/>
        <v>42933</v>
      </c>
      <c r="B28" s="641">
        <f t="shared" si="0"/>
        <v>42933</v>
      </c>
      <c r="C28" s="644"/>
      <c r="D28" s="638"/>
      <c r="E28" s="651">
        <f t="shared" si="3"/>
        <v>42964</v>
      </c>
      <c r="F28" s="652">
        <f t="shared" si="1"/>
        <v>42964</v>
      </c>
      <c r="G28" s="349"/>
      <c r="H28" s="512"/>
    </row>
    <row r="29" spans="1:8" s="332" customFormat="1" ht="27" customHeight="1">
      <c r="A29" s="685">
        <f t="shared" si="2"/>
        <v>42934</v>
      </c>
      <c r="B29" s="686">
        <f t="shared" si="0"/>
        <v>42934</v>
      </c>
      <c r="C29" s="692"/>
      <c r="D29" s="693"/>
      <c r="E29" s="651">
        <f t="shared" si="3"/>
        <v>42965</v>
      </c>
      <c r="F29" s="652">
        <f t="shared" si="1"/>
        <v>42965</v>
      </c>
      <c r="G29" s="349"/>
      <c r="H29" s="512"/>
    </row>
    <row r="30" spans="1:8" s="332" customFormat="1" ht="27" customHeight="1">
      <c r="A30" s="651">
        <f t="shared" si="2"/>
        <v>42935</v>
      </c>
      <c r="B30" s="652">
        <f t="shared" si="0"/>
        <v>42935</v>
      </c>
      <c r="C30" s="349"/>
      <c r="D30" s="512"/>
      <c r="E30" s="635">
        <f t="shared" si="3"/>
        <v>42966</v>
      </c>
      <c r="F30" s="697">
        <f t="shared" si="1"/>
        <v>42966</v>
      </c>
      <c r="G30" s="642"/>
      <c r="H30" s="640"/>
    </row>
    <row r="31" spans="1:8" s="332" customFormat="1" ht="27" customHeight="1">
      <c r="A31" s="651">
        <f t="shared" si="2"/>
        <v>42936</v>
      </c>
      <c r="B31" s="652">
        <f t="shared" si="0"/>
        <v>42936</v>
      </c>
      <c r="C31" s="655"/>
      <c r="D31" s="515"/>
      <c r="E31" s="635">
        <f t="shared" si="3"/>
        <v>42967</v>
      </c>
      <c r="F31" s="641">
        <f t="shared" si="1"/>
        <v>42967</v>
      </c>
      <c r="G31" s="642"/>
      <c r="H31" s="640"/>
    </row>
    <row r="32" spans="1:8" s="332" customFormat="1" ht="27" customHeight="1">
      <c r="A32" s="651">
        <f t="shared" si="2"/>
        <v>42937</v>
      </c>
      <c r="B32" s="652">
        <f t="shared" si="0"/>
        <v>42937</v>
      </c>
      <c r="C32" s="653"/>
      <c r="D32" s="656"/>
      <c r="E32" s="685">
        <f t="shared" si="3"/>
        <v>42968</v>
      </c>
      <c r="F32" s="686">
        <f t="shared" si="1"/>
        <v>42968</v>
      </c>
      <c r="G32" s="689"/>
      <c r="H32" s="688"/>
    </row>
    <row r="33" spans="1:8" s="332" customFormat="1" ht="27" customHeight="1">
      <c r="A33" s="635">
        <f t="shared" si="2"/>
        <v>42938</v>
      </c>
      <c r="B33" s="697">
        <f t="shared" si="0"/>
        <v>42938</v>
      </c>
      <c r="C33" s="642"/>
      <c r="D33" s="640"/>
      <c r="E33" s="651">
        <f t="shared" si="3"/>
        <v>42969</v>
      </c>
      <c r="F33" s="652">
        <f t="shared" si="1"/>
        <v>42969</v>
      </c>
      <c r="G33" s="349"/>
      <c r="H33" s="512"/>
    </row>
    <row r="34" spans="1:8" s="332" customFormat="1" ht="27" customHeight="1">
      <c r="A34" s="635">
        <f t="shared" si="2"/>
        <v>42939</v>
      </c>
      <c r="B34" s="641">
        <f t="shared" si="0"/>
        <v>42939</v>
      </c>
      <c r="C34" s="642"/>
      <c r="D34" s="640"/>
      <c r="E34" s="651">
        <f t="shared" si="3"/>
        <v>42970</v>
      </c>
      <c r="F34" s="652">
        <f t="shared" si="1"/>
        <v>42970</v>
      </c>
      <c r="G34" s="657"/>
      <c r="H34" s="513"/>
    </row>
    <row r="35" spans="1:8" s="332" customFormat="1" ht="27" customHeight="1">
      <c r="A35" s="685">
        <f t="shared" si="2"/>
        <v>42940</v>
      </c>
      <c r="B35" s="686">
        <f t="shared" si="0"/>
        <v>42940</v>
      </c>
      <c r="C35" s="690"/>
      <c r="D35" s="691"/>
      <c r="E35" s="651">
        <f t="shared" si="3"/>
        <v>42971</v>
      </c>
      <c r="F35" s="652">
        <f t="shared" si="1"/>
        <v>42971</v>
      </c>
      <c r="G35" s="657"/>
      <c r="H35" s="513"/>
    </row>
    <row r="36" spans="1:8" s="332" customFormat="1" ht="27" customHeight="1">
      <c r="A36" s="651">
        <f t="shared" si="2"/>
        <v>42941</v>
      </c>
      <c r="B36" s="652">
        <f t="shared" si="0"/>
        <v>42941</v>
      </c>
      <c r="C36" s="585"/>
      <c r="D36" s="512"/>
      <c r="E36" s="651">
        <f t="shared" si="3"/>
        <v>42972</v>
      </c>
      <c r="F36" s="652">
        <f t="shared" si="1"/>
        <v>42972</v>
      </c>
      <c r="G36" s="349"/>
      <c r="H36" s="512"/>
    </row>
    <row r="37" spans="1:8" s="332" customFormat="1" ht="27" customHeight="1">
      <c r="A37" s="651">
        <f t="shared" si="2"/>
        <v>42942</v>
      </c>
      <c r="B37" s="652">
        <f t="shared" si="0"/>
        <v>42942</v>
      </c>
      <c r="C37" s="585"/>
      <c r="D37" s="512"/>
      <c r="E37" s="635">
        <f t="shared" si="3"/>
        <v>42973</v>
      </c>
      <c r="F37" s="697">
        <f t="shared" si="1"/>
        <v>42973</v>
      </c>
      <c r="G37" s="642"/>
      <c r="H37" s="640"/>
    </row>
    <row r="38" spans="1:8" s="332" customFormat="1" ht="27" customHeight="1">
      <c r="A38" s="651">
        <f t="shared" si="2"/>
        <v>42943</v>
      </c>
      <c r="B38" s="652">
        <f t="shared" si="0"/>
        <v>42943</v>
      </c>
      <c r="C38" s="507"/>
      <c r="D38" s="515"/>
      <c r="E38" s="635">
        <f t="shared" si="3"/>
        <v>42974</v>
      </c>
      <c r="F38" s="641">
        <f t="shared" si="1"/>
        <v>42974</v>
      </c>
      <c r="G38" s="642"/>
      <c r="H38" s="640"/>
    </row>
    <row r="39" spans="1:8" s="332" customFormat="1" ht="27" customHeight="1">
      <c r="A39" s="651">
        <f t="shared" si="2"/>
        <v>42944</v>
      </c>
      <c r="B39" s="652">
        <f t="shared" si="0"/>
        <v>42944</v>
      </c>
      <c r="C39" s="511"/>
      <c r="D39" s="513"/>
      <c r="E39" s="685">
        <f t="shared" si="3"/>
        <v>42975</v>
      </c>
      <c r="F39" s="686">
        <f t="shared" si="1"/>
        <v>42975</v>
      </c>
      <c r="G39" s="689"/>
      <c r="H39" s="688"/>
    </row>
    <row r="40" spans="1:8" s="332" customFormat="1" ht="27" customHeight="1">
      <c r="A40" s="635">
        <f t="shared" si="2"/>
        <v>42945</v>
      </c>
      <c r="B40" s="697">
        <f t="shared" si="0"/>
        <v>42945</v>
      </c>
      <c r="C40" s="642"/>
      <c r="D40" s="640"/>
      <c r="E40" s="651">
        <f t="shared" si="3"/>
        <v>42976</v>
      </c>
      <c r="F40" s="654">
        <f t="shared" si="1"/>
        <v>42976</v>
      </c>
      <c r="G40" s="349"/>
      <c r="H40" s="512"/>
    </row>
    <row r="41" spans="1:8" s="332" customFormat="1" ht="27" customHeight="1">
      <c r="A41" s="635">
        <f t="shared" si="2"/>
        <v>42946</v>
      </c>
      <c r="B41" s="641">
        <f t="shared" si="0"/>
        <v>42946</v>
      </c>
      <c r="C41" s="642"/>
      <c r="D41" s="640"/>
      <c r="E41" s="658">
        <f t="shared" si="3"/>
        <v>42977</v>
      </c>
      <c r="F41" s="659">
        <f t="shared" si="1"/>
        <v>42977</v>
      </c>
      <c r="G41" s="660"/>
      <c r="H41" s="563"/>
    </row>
    <row r="42" spans="1:10" s="332" customFormat="1" ht="27" customHeight="1" thickBot="1">
      <c r="A42" s="694">
        <f>A41+1</f>
        <v>42947</v>
      </c>
      <c r="B42" s="695">
        <f t="shared" si="0"/>
        <v>42947</v>
      </c>
      <c r="C42" s="584"/>
      <c r="D42" s="696"/>
      <c r="E42" s="661">
        <f t="shared" si="3"/>
        <v>42978</v>
      </c>
      <c r="F42" s="663">
        <f t="shared" si="1"/>
        <v>42978</v>
      </c>
      <c r="G42" s="584"/>
      <c r="H42" s="562"/>
      <c r="I42" s="1045" t="s">
        <v>274</v>
      </c>
      <c r="J42" s="1046"/>
    </row>
    <row r="43" spans="1:10" s="332" customFormat="1" ht="27" customHeight="1" thickBot="1" thickTop="1">
      <c r="A43" s="1043" t="s">
        <v>69</v>
      </c>
      <c r="B43" s="1044"/>
      <c r="C43" s="510">
        <f>COUNTIF(C12:C42,"*")-COUNTIF(C12:C42,"入校*")-COUNTIF(C12:C42,"修了*")</f>
        <v>0</v>
      </c>
      <c r="D43" s="558" t="s">
        <v>68</v>
      </c>
      <c r="E43" s="1043" t="s">
        <v>69</v>
      </c>
      <c r="F43" s="1044"/>
      <c r="G43" s="510">
        <f>COUNTIF(G12:G42,"*")-COUNTIF(G12:G42,"入校*")-COUNTIF(G12:G42,"修了*")</f>
        <v>0</v>
      </c>
      <c r="H43" s="558" t="s">
        <v>68</v>
      </c>
      <c r="I43" s="438">
        <f aca="true" t="shared" si="4" ref="I43:I48">SUM(C43,G43)</f>
        <v>0</v>
      </c>
      <c r="J43" s="333" t="s">
        <v>68</v>
      </c>
    </row>
    <row r="44" spans="1:10" s="332" customFormat="1" ht="27" customHeight="1" thickTop="1">
      <c r="A44" s="1049" t="s">
        <v>66</v>
      </c>
      <c r="B44" s="1050"/>
      <c r="C44" s="352"/>
      <c r="D44" s="361" t="s">
        <v>65</v>
      </c>
      <c r="E44" s="1049" t="s">
        <v>66</v>
      </c>
      <c r="F44" s="1050"/>
      <c r="G44" s="351"/>
      <c r="H44" s="334" t="s">
        <v>65</v>
      </c>
      <c r="I44" s="438">
        <f t="shared" si="4"/>
        <v>0</v>
      </c>
      <c r="J44" s="333" t="s">
        <v>65</v>
      </c>
    </row>
    <row r="45" spans="1:10" s="332" customFormat="1" ht="27" customHeight="1">
      <c r="A45" s="1041" t="s">
        <v>67</v>
      </c>
      <c r="B45" s="1042"/>
      <c r="C45" s="353"/>
      <c r="D45" s="559" t="s">
        <v>65</v>
      </c>
      <c r="E45" s="1041" t="s">
        <v>67</v>
      </c>
      <c r="F45" s="1042"/>
      <c r="G45" s="349"/>
      <c r="H45" s="335" t="s">
        <v>65</v>
      </c>
      <c r="I45" s="438">
        <f t="shared" si="4"/>
        <v>0</v>
      </c>
      <c r="J45" s="333" t="s">
        <v>65</v>
      </c>
    </row>
    <row r="46" spans="1:10" s="332" customFormat="1" ht="27" customHeight="1" thickBot="1">
      <c r="A46" s="1056" t="s">
        <v>71</v>
      </c>
      <c r="B46" s="1057"/>
      <c r="C46" s="359"/>
      <c r="D46" s="560" t="s">
        <v>65</v>
      </c>
      <c r="E46" s="1056" t="s">
        <v>71</v>
      </c>
      <c r="F46" s="1057"/>
      <c r="G46" s="360"/>
      <c r="H46" s="348" t="s">
        <v>65</v>
      </c>
      <c r="I46" s="438">
        <f t="shared" si="4"/>
        <v>0</v>
      </c>
      <c r="J46" s="333" t="s">
        <v>65</v>
      </c>
    </row>
    <row r="47" spans="1:10" s="332" customFormat="1" ht="27" customHeight="1" thickTop="1">
      <c r="A47" s="1039" t="s">
        <v>278</v>
      </c>
      <c r="B47" s="1040"/>
      <c r="C47" s="336">
        <f>SUM(C44:C46)</f>
        <v>0</v>
      </c>
      <c r="D47" s="337" t="s">
        <v>65</v>
      </c>
      <c r="E47" s="1039" t="s">
        <v>278</v>
      </c>
      <c r="F47" s="1040"/>
      <c r="G47" s="338">
        <f>SUM(G44:G46)</f>
        <v>0</v>
      </c>
      <c r="H47" s="339" t="s">
        <v>65</v>
      </c>
      <c r="I47" s="438">
        <f t="shared" si="4"/>
        <v>0</v>
      </c>
      <c r="J47" s="333" t="s">
        <v>65</v>
      </c>
    </row>
    <row r="48" spans="1:10" s="332" customFormat="1" ht="27" customHeight="1" thickBot="1">
      <c r="A48" s="1054" t="s">
        <v>223</v>
      </c>
      <c r="B48" s="1055"/>
      <c r="C48" s="340"/>
      <c r="D48" s="341" t="s">
        <v>65</v>
      </c>
      <c r="E48" s="1054" t="s">
        <v>223</v>
      </c>
      <c r="F48" s="1055"/>
      <c r="G48" s="340"/>
      <c r="H48" s="341" t="s">
        <v>65</v>
      </c>
      <c r="I48" s="342">
        <f t="shared" si="4"/>
        <v>0</v>
      </c>
      <c r="J48" s="333" t="s">
        <v>65</v>
      </c>
    </row>
    <row r="49" spans="3:11" ht="14.25" thickTop="1">
      <c r="C49" s="343">
        <f>IF(I44=L5,"","＜ERROR＞")</f>
      </c>
      <c r="G49" s="343">
        <f>IF(I45=L6,"","＜ERROR＞")</f>
      </c>
      <c r="K49" s="343">
        <f>IF(I46=L7,"","＜ERROR＞")</f>
      </c>
    </row>
    <row r="50" spans="3:11" ht="13.5">
      <c r="C50" s="344">
        <f>IF(I44=L5,"","学科時間数が一致していません！")</f>
      </c>
      <c r="G50" s="344">
        <f>IF(I45=L6,"","実技時間数が一致していません！")</f>
      </c>
      <c r="K50" s="344">
        <f>IF(I46=L7,"","就職支援時間数が一致していません！")</f>
      </c>
    </row>
    <row r="53" spans="2:5" ht="13.5">
      <c r="B53" s="345"/>
      <c r="C53" s="346"/>
      <c r="D53" s="347"/>
      <c r="E53" s="347"/>
    </row>
    <row r="54" spans="2:5" ht="13.5">
      <c r="B54" s="345"/>
      <c r="C54" s="347"/>
      <c r="D54" s="346"/>
      <c r="E54" s="345"/>
    </row>
    <row r="55" spans="2:5" ht="13.5">
      <c r="B55" s="345"/>
      <c r="C55" s="347"/>
      <c r="D55" s="346"/>
      <c r="E55" s="345"/>
    </row>
    <row r="56" spans="2:5" ht="13.5">
      <c r="B56" s="345"/>
      <c r="C56" s="347"/>
      <c r="D56" s="346"/>
      <c r="E56" s="345"/>
    </row>
    <row r="57" spans="2:5" ht="13.5">
      <c r="B57" s="345"/>
      <c r="C57" s="347"/>
      <c r="D57" s="346"/>
      <c r="E57" s="345"/>
    </row>
  </sheetData>
  <sheetProtection formatCells="0" formatColumns="0" formatRows="0"/>
  <protectedRanges>
    <protectedRange sqref="G21:H24 G26:H26 G28:H32 G34:H40 G16:H19" name="範囲1_2"/>
    <protectedRange sqref="G25:H25 G13:H15" name="範囲1_2_1_2"/>
    <protectedRange sqref="D13:D18 C14:C18 C19:D20 C40:D41 C22:D38" name="範囲1_2_1_1_1"/>
    <protectedRange sqref="C13" name="範囲1_1_1"/>
    <protectedRange sqref="D42" name="範囲1_2_1_5_1"/>
    <protectedRange sqref="C21:D21" name="範囲1_2_1_9_1"/>
    <protectedRange sqref="C39:D39" name="範囲1_2_1_10_1"/>
  </protectedRanges>
  <mergeCells count="20">
    <mergeCell ref="A46:B46"/>
    <mergeCell ref="E46:F46"/>
    <mergeCell ref="A47:B47"/>
    <mergeCell ref="E47:F47"/>
    <mergeCell ref="A48:B48"/>
    <mergeCell ref="E48:F48"/>
    <mergeCell ref="I42:J42"/>
    <mergeCell ref="A43:B43"/>
    <mergeCell ref="E43:F43"/>
    <mergeCell ref="A44:B44"/>
    <mergeCell ref="E44:F44"/>
    <mergeCell ref="A45:B45"/>
    <mergeCell ref="E45:F45"/>
    <mergeCell ref="H3:J3"/>
    <mergeCell ref="K3:N3"/>
    <mergeCell ref="H4:J4"/>
    <mergeCell ref="K4:N4"/>
    <mergeCell ref="B7:J7"/>
    <mergeCell ref="A11:C11"/>
    <mergeCell ref="E11:G11"/>
  </mergeCells>
  <printOptions/>
  <pageMargins left="0.5905511811023623" right="0.3937007874015748" top="0.5905511811023623" bottom="0.3937007874015748" header="0.31496062992125984" footer="0.5118110236220472"/>
  <pageSetup cellComments="asDisplayed" horizontalDpi="600" verticalDpi="600" orientation="portrait" paperSize="9" scale="70" r:id="rId3"/>
  <headerFooter alignWithMargins="0">
    <oddHeader>&amp;R&amp;10&amp;F</oddHeader>
  </headerFooter>
  <legacyDrawing r:id="rId2"/>
</worksheet>
</file>

<file path=xl/worksheets/sheet12.xml><?xml version="1.0" encoding="utf-8"?>
<worksheet xmlns="http://schemas.openxmlformats.org/spreadsheetml/2006/main" xmlns:r="http://schemas.openxmlformats.org/officeDocument/2006/relationships">
  <dimension ref="A1:N57"/>
  <sheetViews>
    <sheetView zoomScale="75" zoomScaleNormal="75" zoomScalePageLayoutView="0" workbookViewId="0" topLeftCell="A31">
      <selection activeCell="G42" sqref="G42"/>
    </sheetView>
  </sheetViews>
  <sheetFormatPr defaultColWidth="9.00390625" defaultRowHeight="13.5"/>
  <cols>
    <col min="1" max="1" width="4.625" style="318" customWidth="1"/>
    <col min="2" max="2" width="3.375" style="318" bestFit="1" customWidth="1"/>
    <col min="3" max="3" width="27.625" style="332" customWidth="1"/>
    <col min="4" max="4" width="5.75390625" style="318" customWidth="1"/>
    <col min="5" max="5" width="4.625" style="318" customWidth="1"/>
    <col min="6" max="6" width="3.375" style="318" bestFit="1" customWidth="1"/>
    <col min="7" max="7" width="27.625" style="332" customWidth="1"/>
    <col min="8" max="8" width="5.75390625" style="318" customWidth="1"/>
    <col min="9" max="9" width="4.625" style="318" customWidth="1"/>
    <col min="10" max="10" width="3.375" style="318" bestFit="1" customWidth="1"/>
    <col min="11" max="11" width="15.625" style="332" customWidth="1"/>
    <col min="12" max="12" width="5.75390625" style="318" customWidth="1"/>
    <col min="13" max="13" width="5.00390625" style="318" bestFit="1" customWidth="1"/>
    <col min="14" max="14" width="5.625" style="318" bestFit="1" customWidth="1"/>
    <col min="15" max="16384" width="9.00390625" style="318" customWidth="1"/>
  </cols>
  <sheetData>
    <row r="1" spans="1:12" ht="17.25">
      <c r="A1" s="315" t="s">
        <v>350</v>
      </c>
      <c r="B1" s="315"/>
      <c r="C1" s="316"/>
      <c r="D1" s="315"/>
      <c r="E1" s="315"/>
      <c r="F1" s="315"/>
      <c r="G1" s="316"/>
      <c r="H1" s="315"/>
      <c r="I1" s="317">
        <v>8</v>
      </c>
      <c r="J1" s="315"/>
      <c r="K1" s="316" t="s">
        <v>33</v>
      </c>
      <c r="L1" s="315"/>
    </row>
    <row r="2" spans="1:12" ht="9.75" customHeight="1">
      <c r="A2" s="319"/>
      <c r="B2" s="319"/>
      <c r="C2" s="320"/>
      <c r="D2" s="319"/>
      <c r="E2" s="319"/>
      <c r="F2" s="319"/>
      <c r="G2" s="320"/>
      <c r="H2" s="319"/>
      <c r="I2" s="319"/>
      <c r="J2" s="319"/>
      <c r="K2" s="320"/>
      <c r="L2" s="319"/>
    </row>
    <row r="3" spans="1:14" ht="15" customHeight="1">
      <c r="A3" s="319"/>
      <c r="B3" s="319"/>
      <c r="C3" s="320"/>
      <c r="D3" s="319"/>
      <c r="E3" s="319"/>
      <c r="F3" s="319"/>
      <c r="G3" s="320"/>
      <c r="H3" s="1058" t="s">
        <v>222</v>
      </c>
      <c r="I3" s="1059"/>
      <c r="J3" s="1059"/>
      <c r="K3" s="1038">
        <f>'入力表'!D47</f>
        <v>0</v>
      </c>
      <c r="L3" s="1038"/>
      <c r="M3" s="1038"/>
      <c r="N3" s="1038"/>
    </row>
    <row r="4" spans="1:14" ht="15" customHeight="1">
      <c r="A4" s="319"/>
      <c r="B4" s="319"/>
      <c r="C4" s="320"/>
      <c r="D4" s="319"/>
      <c r="E4" s="319"/>
      <c r="F4" s="319"/>
      <c r="G4" s="320"/>
      <c r="H4" s="1058" t="s">
        <v>29</v>
      </c>
      <c r="I4" s="1059"/>
      <c r="J4" s="1059"/>
      <c r="K4" s="1038">
        <f>'入力表'!G7</f>
        <v>0</v>
      </c>
      <c r="L4" s="1038"/>
      <c r="M4" s="1038"/>
      <c r="N4" s="1038"/>
    </row>
    <row r="5" spans="1:12" s="323" customFormat="1" ht="13.5">
      <c r="A5" s="322"/>
      <c r="C5" s="324"/>
      <c r="D5" s="325"/>
      <c r="E5" s="322"/>
      <c r="G5" s="324"/>
      <c r="H5" s="325"/>
      <c r="I5" s="325"/>
      <c r="J5" s="321"/>
      <c r="K5" s="326" t="s">
        <v>24</v>
      </c>
      <c r="L5" s="327">
        <f>'入力表'!C13</f>
        <v>0</v>
      </c>
    </row>
    <row r="6" spans="1:12" s="323" customFormat="1" ht="13.5">
      <c r="A6" s="322" t="s">
        <v>138</v>
      </c>
      <c r="B6" s="323" t="s">
        <v>289</v>
      </c>
      <c r="C6" s="324"/>
      <c r="D6" s="325"/>
      <c r="E6" s="322"/>
      <c r="G6" s="324"/>
      <c r="H6" s="325"/>
      <c r="I6" s="325"/>
      <c r="J6" s="321"/>
      <c r="K6" s="326" t="s">
        <v>25</v>
      </c>
      <c r="L6" s="327">
        <f>'入力表'!D13</f>
        <v>0</v>
      </c>
    </row>
    <row r="7" spans="1:12" s="323" customFormat="1" ht="13.5">
      <c r="A7" s="322" t="s">
        <v>138</v>
      </c>
      <c r="B7" s="1047" t="s">
        <v>349</v>
      </c>
      <c r="C7" s="1048"/>
      <c r="D7" s="1048"/>
      <c r="E7" s="1048"/>
      <c r="F7" s="1048"/>
      <c r="G7" s="1048"/>
      <c r="H7" s="1048"/>
      <c r="I7" s="1048"/>
      <c r="J7" s="1048"/>
      <c r="K7" s="326" t="s">
        <v>71</v>
      </c>
      <c r="L7" s="327">
        <f>'入力表'!E13</f>
        <v>0</v>
      </c>
    </row>
    <row r="8" spans="1:12" s="323" customFormat="1" ht="13.5">
      <c r="A8" s="328" t="s">
        <v>138</v>
      </c>
      <c r="B8" s="329" t="s">
        <v>70</v>
      </c>
      <c r="C8" s="330"/>
      <c r="D8" s="325"/>
      <c r="E8" s="322"/>
      <c r="F8" s="325"/>
      <c r="G8" s="324"/>
      <c r="H8" s="325"/>
      <c r="I8" s="322"/>
      <c r="J8" s="321"/>
      <c r="K8" s="326" t="s">
        <v>221</v>
      </c>
      <c r="L8" s="327">
        <f>６カリキュラム!J7:J8</f>
        <v>0</v>
      </c>
    </row>
    <row r="9" spans="1:12" s="323" customFormat="1" ht="13.5">
      <c r="A9" s="328" t="s">
        <v>138</v>
      </c>
      <c r="B9" s="329" t="s">
        <v>276</v>
      </c>
      <c r="C9" s="330"/>
      <c r="D9" s="325"/>
      <c r="E9" s="322"/>
      <c r="F9" s="325"/>
      <c r="G9" s="324"/>
      <c r="H9" s="325"/>
      <c r="I9" s="322"/>
      <c r="J9" s="321"/>
      <c r="K9" s="326"/>
      <c r="L9" s="331"/>
    </row>
    <row r="10" spans="1:12" ht="11.25" customHeight="1" thickBot="1">
      <c r="A10" s="319"/>
      <c r="B10" s="319"/>
      <c r="C10" s="320"/>
      <c r="D10" s="319"/>
      <c r="E10" s="319"/>
      <c r="F10" s="319"/>
      <c r="G10" s="320"/>
      <c r="H10" s="319"/>
      <c r="I10" s="319"/>
      <c r="J10" s="319"/>
      <c r="K10" s="320"/>
      <c r="L10" s="319"/>
    </row>
    <row r="11" spans="1:11" ht="27" customHeight="1" thickBot="1" thickTop="1">
      <c r="A11" s="1060" t="s">
        <v>398</v>
      </c>
      <c r="B11" s="1052"/>
      <c r="C11" s="1053"/>
      <c r="D11" s="439" t="s">
        <v>65</v>
      </c>
      <c r="E11" s="1060" t="s">
        <v>399</v>
      </c>
      <c r="F11" s="1061"/>
      <c r="G11" s="1061"/>
      <c r="H11" s="439" t="s">
        <v>65</v>
      </c>
      <c r="K11" s="318"/>
    </row>
    <row r="12" spans="1:8" s="332" customFormat="1" ht="27" customHeight="1" thickTop="1">
      <c r="A12" s="648">
        <v>42948</v>
      </c>
      <c r="B12" s="649">
        <f>A12</f>
        <v>42948</v>
      </c>
      <c r="C12" s="561"/>
      <c r="D12" s="650"/>
      <c r="E12" s="648">
        <v>42979</v>
      </c>
      <c r="F12" s="649">
        <f>E12</f>
        <v>42979</v>
      </c>
      <c r="G12" s="561"/>
      <c r="H12" s="650"/>
    </row>
    <row r="13" spans="1:8" s="332" customFormat="1" ht="27" customHeight="1">
      <c r="A13" s="651">
        <f>A12+1</f>
        <v>42949</v>
      </c>
      <c r="B13" s="654">
        <f aca="true" t="shared" si="0" ref="B13:B42">A13</f>
        <v>42949</v>
      </c>
      <c r="C13" s="349"/>
      <c r="D13" s="512"/>
      <c r="E13" s="635">
        <f>E12+1</f>
        <v>42980</v>
      </c>
      <c r="F13" s="641">
        <f aca="true" t="shared" si="1" ref="F13:F41">E13</f>
        <v>42980</v>
      </c>
      <c r="G13" s="642"/>
      <c r="H13" s="640"/>
    </row>
    <row r="14" spans="1:8" s="332" customFormat="1" ht="27" customHeight="1">
      <c r="A14" s="651">
        <f aca="true" t="shared" si="2" ref="A14:A42">A13+1</f>
        <v>42950</v>
      </c>
      <c r="B14" s="652">
        <f t="shared" si="0"/>
        <v>42950</v>
      </c>
      <c r="C14" s="553"/>
      <c r="D14" s="512"/>
      <c r="E14" s="635">
        <f aca="true" t="shared" si="3" ref="E14:E41">E13+1</f>
        <v>42981</v>
      </c>
      <c r="F14" s="641">
        <f t="shared" si="1"/>
        <v>42981</v>
      </c>
      <c r="G14" s="643"/>
      <c r="H14" s="640"/>
    </row>
    <row r="15" spans="1:8" s="332" customFormat="1" ht="27" customHeight="1">
      <c r="A15" s="651">
        <f t="shared" si="2"/>
        <v>42951</v>
      </c>
      <c r="B15" s="652">
        <f t="shared" si="0"/>
        <v>42951</v>
      </c>
      <c r="C15" s="553"/>
      <c r="D15" s="512"/>
      <c r="E15" s="685">
        <f t="shared" si="3"/>
        <v>42982</v>
      </c>
      <c r="F15" s="686">
        <f t="shared" si="1"/>
        <v>42982</v>
      </c>
      <c r="G15" s="687"/>
      <c r="H15" s="688"/>
    </row>
    <row r="16" spans="1:8" s="332" customFormat="1" ht="27" customHeight="1">
      <c r="A16" s="635">
        <f t="shared" si="2"/>
        <v>42952</v>
      </c>
      <c r="B16" s="697">
        <f t="shared" si="0"/>
        <v>42952</v>
      </c>
      <c r="C16" s="642"/>
      <c r="D16" s="640"/>
      <c r="E16" s="651">
        <f t="shared" si="3"/>
        <v>42983</v>
      </c>
      <c r="F16" s="652">
        <f t="shared" si="1"/>
        <v>42983</v>
      </c>
      <c r="G16" s="349"/>
      <c r="H16" s="512"/>
    </row>
    <row r="17" spans="1:8" s="332" customFormat="1" ht="27" customHeight="1">
      <c r="A17" s="635">
        <f t="shared" si="2"/>
        <v>42953</v>
      </c>
      <c r="B17" s="641">
        <f t="shared" si="0"/>
        <v>42953</v>
      </c>
      <c r="C17" s="642"/>
      <c r="D17" s="640"/>
      <c r="E17" s="651">
        <f t="shared" si="3"/>
        <v>42984</v>
      </c>
      <c r="F17" s="652">
        <f t="shared" si="1"/>
        <v>42984</v>
      </c>
      <c r="G17" s="349"/>
      <c r="H17" s="512"/>
    </row>
    <row r="18" spans="1:8" s="332" customFormat="1" ht="27" customHeight="1">
      <c r="A18" s="685">
        <f t="shared" si="2"/>
        <v>42954</v>
      </c>
      <c r="B18" s="686">
        <f t="shared" si="0"/>
        <v>42954</v>
      </c>
      <c r="C18" s="689"/>
      <c r="D18" s="688"/>
      <c r="E18" s="651">
        <f t="shared" si="3"/>
        <v>42985</v>
      </c>
      <c r="F18" s="652">
        <f t="shared" si="1"/>
        <v>42985</v>
      </c>
      <c r="G18" s="349"/>
      <c r="H18" s="512"/>
    </row>
    <row r="19" spans="1:8" s="332" customFormat="1" ht="27" customHeight="1">
      <c r="A19" s="651">
        <f t="shared" si="2"/>
        <v>42955</v>
      </c>
      <c r="B19" s="652">
        <f t="shared" si="0"/>
        <v>42955</v>
      </c>
      <c r="C19" s="349"/>
      <c r="D19" s="512"/>
      <c r="E19" s="651">
        <f t="shared" si="3"/>
        <v>42986</v>
      </c>
      <c r="F19" s="652">
        <f t="shared" si="1"/>
        <v>42986</v>
      </c>
      <c r="G19" s="349"/>
      <c r="H19" s="512"/>
    </row>
    <row r="20" spans="1:8" s="332" customFormat="1" ht="27" customHeight="1">
      <c r="A20" s="651">
        <f t="shared" si="2"/>
        <v>42956</v>
      </c>
      <c r="B20" s="652">
        <f t="shared" si="0"/>
        <v>42956</v>
      </c>
      <c r="C20" s="349"/>
      <c r="D20" s="512"/>
      <c r="E20" s="635">
        <f t="shared" si="3"/>
        <v>42987</v>
      </c>
      <c r="F20" s="697">
        <f t="shared" si="1"/>
        <v>42987</v>
      </c>
      <c r="G20" s="642"/>
      <c r="H20" s="640"/>
    </row>
    <row r="21" spans="1:8" s="332" customFormat="1" ht="27" customHeight="1">
      <c r="A21" s="651">
        <f t="shared" si="2"/>
        <v>42957</v>
      </c>
      <c r="B21" s="652">
        <f t="shared" si="0"/>
        <v>42957</v>
      </c>
      <c r="C21" s="349"/>
      <c r="D21" s="512"/>
      <c r="E21" s="635">
        <f t="shared" si="3"/>
        <v>42988</v>
      </c>
      <c r="F21" s="641">
        <f t="shared" si="1"/>
        <v>42988</v>
      </c>
      <c r="G21" s="642"/>
      <c r="H21" s="640"/>
    </row>
    <row r="22" spans="1:8" s="332" customFormat="1" ht="27" customHeight="1">
      <c r="A22" s="635">
        <f t="shared" si="2"/>
        <v>42958</v>
      </c>
      <c r="B22" s="641">
        <f t="shared" si="0"/>
        <v>42958</v>
      </c>
      <c r="C22" s="642"/>
      <c r="D22" s="640"/>
      <c r="E22" s="685">
        <f t="shared" si="3"/>
        <v>42989</v>
      </c>
      <c r="F22" s="686">
        <f t="shared" si="1"/>
        <v>42989</v>
      </c>
      <c r="G22" s="689"/>
      <c r="H22" s="688"/>
    </row>
    <row r="23" spans="1:8" s="332" customFormat="1" ht="27" customHeight="1">
      <c r="A23" s="635">
        <f t="shared" si="2"/>
        <v>42959</v>
      </c>
      <c r="B23" s="697">
        <f t="shared" si="0"/>
        <v>42959</v>
      </c>
      <c r="C23" s="642"/>
      <c r="D23" s="640"/>
      <c r="E23" s="651">
        <f t="shared" si="3"/>
        <v>42990</v>
      </c>
      <c r="F23" s="652">
        <f t="shared" si="1"/>
        <v>42990</v>
      </c>
      <c r="G23" s="349"/>
      <c r="H23" s="512"/>
    </row>
    <row r="24" spans="1:8" s="332" customFormat="1" ht="27" customHeight="1">
      <c r="A24" s="635">
        <f t="shared" si="2"/>
        <v>42960</v>
      </c>
      <c r="B24" s="641">
        <f t="shared" si="0"/>
        <v>42960</v>
      </c>
      <c r="C24" s="642"/>
      <c r="D24" s="640"/>
      <c r="E24" s="651">
        <f t="shared" si="3"/>
        <v>42991</v>
      </c>
      <c r="F24" s="652">
        <f t="shared" si="1"/>
        <v>42991</v>
      </c>
      <c r="G24" s="349"/>
      <c r="H24" s="512"/>
    </row>
    <row r="25" spans="1:8" s="332" customFormat="1" ht="27" customHeight="1">
      <c r="A25" s="685">
        <f t="shared" si="2"/>
        <v>42961</v>
      </c>
      <c r="B25" s="686">
        <f t="shared" si="0"/>
        <v>42961</v>
      </c>
      <c r="C25" s="690"/>
      <c r="D25" s="691"/>
      <c r="E25" s="651">
        <f t="shared" si="3"/>
        <v>42992</v>
      </c>
      <c r="F25" s="652">
        <f t="shared" si="1"/>
        <v>42992</v>
      </c>
      <c r="G25" s="511"/>
      <c r="H25" s="513"/>
    </row>
    <row r="26" spans="1:8" s="332" customFormat="1" ht="27" customHeight="1">
      <c r="A26" s="651">
        <f t="shared" si="2"/>
        <v>42962</v>
      </c>
      <c r="B26" s="652">
        <f t="shared" si="0"/>
        <v>42962</v>
      </c>
      <c r="C26" s="349"/>
      <c r="D26" s="512"/>
      <c r="E26" s="651">
        <f t="shared" si="3"/>
        <v>42993</v>
      </c>
      <c r="F26" s="652">
        <f t="shared" si="1"/>
        <v>42993</v>
      </c>
      <c r="G26" s="349"/>
      <c r="H26" s="512"/>
    </row>
    <row r="27" spans="1:8" s="332" customFormat="1" ht="27" customHeight="1">
      <c r="A27" s="651">
        <f t="shared" si="2"/>
        <v>42963</v>
      </c>
      <c r="B27" s="652">
        <f t="shared" si="0"/>
        <v>42963</v>
      </c>
      <c r="C27" s="349"/>
      <c r="D27" s="512"/>
      <c r="E27" s="635">
        <f t="shared" si="3"/>
        <v>42994</v>
      </c>
      <c r="F27" s="697">
        <f t="shared" si="1"/>
        <v>42994</v>
      </c>
      <c r="G27" s="642"/>
      <c r="H27" s="640"/>
    </row>
    <row r="28" spans="1:8" s="332" customFormat="1" ht="27" customHeight="1">
      <c r="A28" s="651">
        <f t="shared" si="2"/>
        <v>42964</v>
      </c>
      <c r="B28" s="652">
        <f t="shared" si="0"/>
        <v>42964</v>
      </c>
      <c r="C28" s="349"/>
      <c r="D28" s="512"/>
      <c r="E28" s="635">
        <f t="shared" si="3"/>
        <v>42995</v>
      </c>
      <c r="F28" s="641">
        <f t="shared" si="1"/>
        <v>42995</v>
      </c>
      <c r="G28" s="642"/>
      <c r="H28" s="640"/>
    </row>
    <row r="29" spans="1:8" s="332" customFormat="1" ht="27" customHeight="1">
      <c r="A29" s="651">
        <f t="shared" si="2"/>
        <v>42965</v>
      </c>
      <c r="B29" s="652">
        <f t="shared" si="0"/>
        <v>42965</v>
      </c>
      <c r="C29" s="349"/>
      <c r="D29" s="512"/>
      <c r="E29" s="635">
        <f t="shared" si="3"/>
        <v>42996</v>
      </c>
      <c r="F29" s="641">
        <f t="shared" si="1"/>
        <v>42996</v>
      </c>
      <c r="G29" s="642"/>
      <c r="H29" s="640"/>
    </row>
    <row r="30" spans="1:8" s="332" customFormat="1" ht="27" customHeight="1">
      <c r="A30" s="635">
        <f t="shared" si="2"/>
        <v>42966</v>
      </c>
      <c r="B30" s="697">
        <f t="shared" si="0"/>
        <v>42966</v>
      </c>
      <c r="C30" s="642"/>
      <c r="D30" s="640"/>
      <c r="E30" s="685">
        <f t="shared" si="3"/>
        <v>42997</v>
      </c>
      <c r="F30" s="686">
        <f t="shared" si="1"/>
        <v>42997</v>
      </c>
      <c r="G30" s="689"/>
      <c r="H30" s="688"/>
    </row>
    <row r="31" spans="1:8" s="332" customFormat="1" ht="27" customHeight="1">
      <c r="A31" s="635">
        <f t="shared" si="2"/>
        <v>42967</v>
      </c>
      <c r="B31" s="641">
        <f t="shared" si="0"/>
        <v>42967</v>
      </c>
      <c r="C31" s="642"/>
      <c r="D31" s="640"/>
      <c r="E31" s="685">
        <f t="shared" si="3"/>
        <v>42998</v>
      </c>
      <c r="F31" s="698">
        <f t="shared" si="1"/>
        <v>42998</v>
      </c>
      <c r="G31" s="689"/>
      <c r="H31" s="688"/>
    </row>
    <row r="32" spans="1:8" s="332" customFormat="1" ht="27" customHeight="1">
      <c r="A32" s="685">
        <f t="shared" si="2"/>
        <v>42968</v>
      </c>
      <c r="B32" s="686">
        <f t="shared" si="0"/>
        <v>42968</v>
      </c>
      <c r="C32" s="689"/>
      <c r="D32" s="688"/>
      <c r="E32" s="685">
        <f t="shared" si="3"/>
        <v>42999</v>
      </c>
      <c r="F32" s="698">
        <f t="shared" si="1"/>
        <v>42999</v>
      </c>
      <c r="G32" s="689"/>
      <c r="H32" s="688"/>
    </row>
    <row r="33" spans="1:8" s="332" customFormat="1" ht="27" customHeight="1">
      <c r="A33" s="651">
        <f t="shared" si="2"/>
        <v>42969</v>
      </c>
      <c r="B33" s="652">
        <f t="shared" si="0"/>
        <v>42969</v>
      </c>
      <c r="C33" s="349"/>
      <c r="D33" s="512"/>
      <c r="E33" s="685">
        <f t="shared" si="3"/>
        <v>43000</v>
      </c>
      <c r="F33" s="686">
        <f t="shared" si="1"/>
        <v>43000</v>
      </c>
      <c r="G33" s="689"/>
      <c r="H33" s="688"/>
    </row>
    <row r="34" spans="1:8" s="332" customFormat="1" ht="27" customHeight="1">
      <c r="A34" s="651">
        <f t="shared" si="2"/>
        <v>42970</v>
      </c>
      <c r="B34" s="652">
        <f t="shared" si="0"/>
        <v>42970</v>
      </c>
      <c r="C34" s="657"/>
      <c r="D34" s="513"/>
      <c r="E34" s="635">
        <f t="shared" si="3"/>
        <v>43001</v>
      </c>
      <c r="F34" s="697">
        <f t="shared" si="1"/>
        <v>43001</v>
      </c>
      <c r="G34" s="644"/>
      <c r="H34" s="638"/>
    </row>
    <row r="35" spans="1:8" s="332" customFormat="1" ht="27" customHeight="1">
      <c r="A35" s="651">
        <f t="shared" si="2"/>
        <v>42971</v>
      </c>
      <c r="B35" s="652">
        <f t="shared" si="0"/>
        <v>42971</v>
      </c>
      <c r="C35" s="657"/>
      <c r="D35" s="513"/>
      <c r="E35" s="635">
        <f t="shared" si="3"/>
        <v>43002</v>
      </c>
      <c r="F35" s="641">
        <f t="shared" si="1"/>
        <v>43002</v>
      </c>
      <c r="G35" s="644"/>
      <c r="H35" s="638"/>
    </row>
    <row r="36" spans="1:8" s="332" customFormat="1" ht="27" customHeight="1">
      <c r="A36" s="651">
        <f t="shared" si="2"/>
        <v>42972</v>
      </c>
      <c r="B36" s="652">
        <f t="shared" si="0"/>
        <v>42972</v>
      </c>
      <c r="C36" s="349"/>
      <c r="D36" s="512"/>
      <c r="E36" s="685">
        <f t="shared" si="3"/>
        <v>43003</v>
      </c>
      <c r="F36" s="686">
        <f t="shared" si="1"/>
        <v>43003</v>
      </c>
      <c r="G36" s="689"/>
      <c r="H36" s="688"/>
    </row>
    <row r="37" spans="1:8" s="332" customFormat="1" ht="27" customHeight="1">
      <c r="A37" s="635">
        <f t="shared" si="2"/>
        <v>42973</v>
      </c>
      <c r="B37" s="697">
        <f t="shared" si="0"/>
        <v>42973</v>
      </c>
      <c r="C37" s="642"/>
      <c r="D37" s="640"/>
      <c r="E37" s="651">
        <f t="shared" si="3"/>
        <v>43004</v>
      </c>
      <c r="F37" s="652">
        <f t="shared" si="1"/>
        <v>43004</v>
      </c>
      <c r="G37" s="349"/>
      <c r="H37" s="512"/>
    </row>
    <row r="38" spans="1:8" s="332" customFormat="1" ht="27" customHeight="1">
      <c r="A38" s="635">
        <f t="shared" si="2"/>
        <v>42974</v>
      </c>
      <c r="B38" s="641">
        <f t="shared" si="0"/>
        <v>42974</v>
      </c>
      <c r="C38" s="642"/>
      <c r="D38" s="640"/>
      <c r="E38" s="651">
        <f t="shared" si="3"/>
        <v>43005</v>
      </c>
      <c r="F38" s="652">
        <f t="shared" si="1"/>
        <v>43005</v>
      </c>
      <c r="G38" s="349"/>
      <c r="H38" s="512"/>
    </row>
    <row r="39" spans="1:8" s="332" customFormat="1" ht="27" customHeight="1">
      <c r="A39" s="685">
        <f t="shared" si="2"/>
        <v>42975</v>
      </c>
      <c r="B39" s="686">
        <f t="shared" si="0"/>
        <v>42975</v>
      </c>
      <c r="C39" s="689"/>
      <c r="D39" s="688"/>
      <c r="E39" s="651">
        <f t="shared" si="3"/>
        <v>43006</v>
      </c>
      <c r="F39" s="652">
        <f t="shared" si="1"/>
        <v>43006</v>
      </c>
      <c r="G39" s="349"/>
      <c r="H39" s="512"/>
    </row>
    <row r="40" spans="1:8" s="332" customFormat="1" ht="27" customHeight="1">
      <c r="A40" s="651">
        <f t="shared" si="2"/>
        <v>42976</v>
      </c>
      <c r="B40" s="654">
        <f t="shared" si="0"/>
        <v>42976</v>
      </c>
      <c r="C40" s="349"/>
      <c r="D40" s="512"/>
      <c r="E40" s="651">
        <f t="shared" si="3"/>
        <v>43007</v>
      </c>
      <c r="F40" s="654">
        <f t="shared" si="1"/>
        <v>43007</v>
      </c>
      <c r="G40" s="349"/>
      <c r="H40" s="512"/>
    </row>
    <row r="41" spans="1:8" s="332" customFormat="1" ht="27" customHeight="1">
      <c r="A41" s="658">
        <f t="shared" si="2"/>
        <v>42977</v>
      </c>
      <c r="B41" s="659">
        <f t="shared" si="0"/>
        <v>42977</v>
      </c>
      <c r="C41" s="660"/>
      <c r="D41" s="563"/>
      <c r="E41" s="679">
        <f t="shared" si="3"/>
        <v>43008</v>
      </c>
      <c r="F41" s="704">
        <f t="shared" si="1"/>
        <v>43008</v>
      </c>
      <c r="G41" s="681"/>
      <c r="H41" s="682"/>
    </row>
    <row r="42" spans="1:10" s="332" customFormat="1" ht="27" customHeight="1" thickBot="1">
      <c r="A42" s="661">
        <f t="shared" si="2"/>
        <v>42978</v>
      </c>
      <c r="B42" s="663">
        <f t="shared" si="0"/>
        <v>42978</v>
      </c>
      <c r="C42" s="584"/>
      <c r="D42" s="562"/>
      <c r="E42" s="661"/>
      <c r="F42" s="663"/>
      <c r="G42" s="584"/>
      <c r="H42" s="562"/>
      <c r="I42" s="1045" t="s">
        <v>274</v>
      </c>
      <c r="J42" s="1046"/>
    </row>
    <row r="43" spans="1:10" s="332" customFormat="1" ht="27" customHeight="1" thickBot="1" thickTop="1">
      <c r="A43" s="1043" t="s">
        <v>69</v>
      </c>
      <c r="B43" s="1044"/>
      <c r="C43" s="510">
        <f>COUNTIF(C12:C42,"*")-COUNTIF(C12:C42,"入校*")-COUNTIF(C12:C42,"修了*")</f>
        <v>0</v>
      </c>
      <c r="D43" s="558" t="s">
        <v>68</v>
      </c>
      <c r="E43" s="1043" t="s">
        <v>69</v>
      </c>
      <c r="F43" s="1044"/>
      <c r="G43" s="510">
        <f>COUNTIF(G12:G42,"*")-COUNTIF(G12:G42,"入校*")-COUNTIF(G12:G42,"修了*")</f>
        <v>0</v>
      </c>
      <c r="H43" s="558" t="s">
        <v>68</v>
      </c>
      <c r="I43" s="438">
        <f aca="true" t="shared" si="4" ref="I43:I48">SUM(C43,G43)</f>
        <v>0</v>
      </c>
      <c r="J43" s="333" t="s">
        <v>68</v>
      </c>
    </row>
    <row r="44" spans="1:10" s="332" customFormat="1" ht="27" customHeight="1" thickTop="1">
      <c r="A44" s="1049" t="s">
        <v>66</v>
      </c>
      <c r="B44" s="1050"/>
      <c r="C44" s="352"/>
      <c r="D44" s="361" t="s">
        <v>65</v>
      </c>
      <c r="E44" s="1049" t="s">
        <v>66</v>
      </c>
      <c r="F44" s="1050"/>
      <c r="G44" s="351"/>
      <c r="H44" s="334" t="s">
        <v>65</v>
      </c>
      <c r="I44" s="438">
        <f t="shared" si="4"/>
        <v>0</v>
      </c>
      <c r="J44" s="333" t="s">
        <v>65</v>
      </c>
    </row>
    <row r="45" spans="1:10" s="332" customFormat="1" ht="27" customHeight="1">
      <c r="A45" s="1041" t="s">
        <v>67</v>
      </c>
      <c r="B45" s="1042"/>
      <c r="C45" s="353"/>
      <c r="D45" s="559" t="s">
        <v>65</v>
      </c>
      <c r="E45" s="1041" t="s">
        <v>67</v>
      </c>
      <c r="F45" s="1042"/>
      <c r="G45" s="349"/>
      <c r="H45" s="335" t="s">
        <v>65</v>
      </c>
      <c r="I45" s="438">
        <f t="shared" si="4"/>
        <v>0</v>
      </c>
      <c r="J45" s="333" t="s">
        <v>65</v>
      </c>
    </row>
    <row r="46" spans="1:10" s="332" customFormat="1" ht="27" customHeight="1" thickBot="1">
      <c r="A46" s="1056" t="s">
        <v>71</v>
      </c>
      <c r="B46" s="1057"/>
      <c r="C46" s="359"/>
      <c r="D46" s="560" t="s">
        <v>65</v>
      </c>
      <c r="E46" s="1056" t="s">
        <v>71</v>
      </c>
      <c r="F46" s="1057"/>
      <c r="G46" s="360"/>
      <c r="H46" s="348" t="s">
        <v>65</v>
      </c>
      <c r="I46" s="438">
        <f t="shared" si="4"/>
        <v>0</v>
      </c>
      <c r="J46" s="333" t="s">
        <v>65</v>
      </c>
    </row>
    <row r="47" spans="1:10" s="332" customFormat="1" ht="27" customHeight="1" thickTop="1">
      <c r="A47" s="1039" t="s">
        <v>278</v>
      </c>
      <c r="B47" s="1040"/>
      <c r="C47" s="336">
        <f>SUM(C44:C46)</f>
        <v>0</v>
      </c>
      <c r="D47" s="337" t="s">
        <v>65</v>
      </c>
      <c r="E47" s="1039" t="s">
        <v>278</v>
      </c>
      <c r="F47" s="1040"/>
      <c r="G47" s="338">
        <f>SUM(G44:G46)</f>
        <v>0</v>
      </c>
      <c r="H47" s="339" t="s">
        <v>65</v>
      </c>
      <c r="I47" s="438">
        <f t="shared" si="4"/>
        <v>0</v>
      </c>
      <c r="J47" s="333" t="s">
        <v>65</v>
      </c>
    </row>
    <row r="48" spans="1:10" s="332" customFormat="1" ht="27" customHeight="1" thickBot="1">
      <c r="A48" s="1054" t="s">
        <v>223</v>
      </c>
      <c r="B48" s="1055"/>
      <c r="C48" s="340"/>
      <c r="D48" s="341" t="s">
        <v>65</v>
      </c>
      <c r="E48" s="1054" t="s">
        <v>223</v>
      </c>
      <c r="F48" s="1055"/>
      <c r="G48" s="340"/>
      <c r="H48" s="341" t="s">
        <v>65</v>
      </c>
      <c r="I48" s="342">
        <f t="shared" si="4"/>
        <v>0</v>
      </c>
      <c r="J48" s="333" t="s">
        <v>65</v>
      </c>
    </row>
    <row r="49" spans="3:11" ht="14.25" thickTop="1">
      <c r="C49" s="343">
        <f>IF(I44=L5,"","＜ERROR＞")</f>
      </c>
      <c r="G49" s="343">
        <f>IF(I45=L6,"","＜ERROR＞")</f>
      </c>
      <c r="K49" s="343">
        <f>IF(I46=L7,"","＜ERROR＞")</f>
      </c>
    </row>
    <row r="50" spans="3:11" ht="13.5">
      <c r="C50" s="344">
        <f>IF(I44=L5,"","学科時間数が一致していません！")</f>
      </c>
      <c r="G50" s="344">
        <f>IF(I45=L6,"","実技時間数が一致していません！")</f>
      </c>
      <c r="K50" s="344">
        <f>IF(I46=L7,"","就職支援時間数が一致していません！")</f>
      </c>
    </row>
    <row r="53" spans="2:5" ht="13.5">
      <c r="B53" s="345"/>
      <c r="C53" s="346"/>
      <c r="D53" s="347"/>
      <c r="E53" s="347"/>
    </row>
    <row r="54" spans="2:5" ht="13.5">
      <c r="B54" s="345"/>
      <c r="C54" s="347"/>
      <c r="D54" s="346"/>
      <c r="E54" s="345"/>
    </row>
    <row r="55" spans="2:5" ht="13.5">
      <c r="B55" s="345"/>
      <c r="C55" s="347"/>
      <c r="D55" s="346"/>
      <c r="E55" s="345"/>
    </row>
    <row r="56" spans="2:5" ht="13.5">
      <c r="B56" s="345"/>
      <c r="C56" s="347"/>
      <c r="D56" s="346"/>
      <c r="E56" s="345"/>
    </row>
    <row r="57" spans="2:5" ht="13.5">
      <c r="B57" s="345"/>
      <c r="C57" s="347"/>
      <c r="D57" s="346"/>
      <c r="E57" s="345"/>
    </row>
  </sheetData>
  <sheetProtection formatCells="0" formatColumns="0" formatRows="0"/>
  <protectedRanges>
    <protectedRange sqref="G21:H24 G26:H26 G28:H32 G34:H40 G16:H19" name="範囲1_3"/>
    <protectedRange sqref="G25:H25 G13:H15" name="範囲1_2_1_3"/>
    <protectedRange sqref="C21:D24 C26:D26 C28:D32 C34:D40 C16:D19" name="範囲1_2_2"/>
    <protectedRange sqref="C25:D25 C13:D15" name="範囲1_2_1_2_1"/>
  </protectedRanges>
  <mergeCells count="20">
    <mergeCell ref="A46:B46"/>
    <mergeCell ref="E46:F46"/>
    <mergeCell ref="A47:B47"/>
    <mergeCell ref="E47:F47"/>
    <mergeCell ref="A48:B48"/>
    <mergeCell ref="E48:F48"/>
    <mergeCell ref="I42:J42"/>
    <mergeCell ref="A43:B43"/>
    <mergeCell ref="E43:F43"/>
    <mergeCell ref="A44:B44"/>
    <mergeCell ref="E44:F44"/>
    <mergeCell ref="A45:B45"/>
    <mergeCell ref="E45:F45"/>
    <mergeCell ref="H3:J3"/>
    <mergeCell ref="K3:N3"/>
    <mergeCell ref="H4:J4"/>
    <mergeCell ref="K4:N4"/>
    <mergeCell ref="B7:J7"/>
    <mergeCell ref="A11:C11"/>
    <mergeCell ref="E11:G11"/>
  </mergeCells>
  <printOptions/>
  <pageMargins left="0.5905511811023623" right="0.3937007874015748" top="0.5905511811023623" bottom="0.3937007874015748" header="0.31496062992125984" footer="0.5118110236220472"/>
  <pageSetup cellComments="asDisplayed" horizontalDpi="600" verticalDpi="600" orientation="portrait" paperSize="9" scale="70" r:id="rId3"/>
  <headerFooter alignWithMargins="0">
    <oddHeader>&amp;R&amp;10&amp;F</oddHeader>
  </headerFooter>
  <legacyDrawing r:id="rId2"/>
</worksheet>
</file>

<file path=xl/worksheets/sheet13.xml><?xml version="1.0" encoding="utf-8"?>
<worksheet xmlns="http://schemas.openxmlformats.org/spreadsheetml/2006/main" xmlns:r="http://schemas.openxmlformats.org/officeDocument/2006/relationships">
  <dimension ref="A1:N57"/>
  <sheetViews>
    <sheetView zoomScale="75" zoomScaleNormal="75" zoomScalePageLayoutView="0" workbookViewId="0" topLeftCell="A31">
      <selection activeCell="G42" sqref="G42"/>
    </sheetView>
  </sheetViews>
  <sheetFormatPr defaultColWidth="9.00390625" defaultRowHeight="13.5"/>
  <cols>
    <col min="1" max="1" width="4.625" style="318" customWidth="1"/>
    <col min="2" max="2" width="3.375" style="318" bestFit="1" customWidth="1"/>
    <col min="3" max="3" width="27.625" style="332" customWidth="1"/>
    <col min="4" max="4" width="5.75390625" style="318" customWidth="1"/>
    <col min="5" max="5" width="4.625" style="318" customWidth="1"/>
    <col min="6" max="6" width="3.375" style="318" bestFit="1" customWidth="1"/>
    <col min="7" max="7" width="27.625" style="332" customWidth="1"/>
    <col min="8" max="8" width="5.75390625" style="318" customWidth="1"/>
    <col min="9" max="9" width="4.625" style="318" customWidth="1"/>
    <col min="10" max="10" width="3.375" style="318" bestFit="1" customWidth="1"/>
    <col min="11" max="11" width="15.625" style="332" customWidth="1"/>
    <col min="12" max="12" width="5.75390625" style="318" customWidth="1"/>
    <col min="13" max="13" width="5.00390625" style="318" bestFit="1" customWidth="1"/>
    <col min="14" max="14" width="5.625" style="318" bestFit="1" customWidth="1"/>
    <col min="15" max="16384" width="9.00390625" style="318" customWidth="1"/>
  </cols>
  <sheetData>
    <row r="1" spans="1:12" ht="17.25">
      <c r="A1" s="315" t="s">
        <v>350</v>
      </c>
      <c r="B1" s="315"/>
      <c r="C1" s="316"/>
      <c r="D1" s="315"/>
      <c r="E1" s="315"/>
      <c r="F1" s="315"/>
      <c r="G1" s="316"/>
      <c r="H1" s="315"/>
      <c r="I1" s="317">
        <v>9</v>
      </c>
      <c r="J1" s="315"/>
      <c r="K1" s="316" t="s">
        <v>33</v>
      </c>
      <c r="L1" s="315"/>
    </row>
    <row r="2" spans="1:12" ht="9.75" customHeight="1">
      <c r="A2" s="319"/>
      <c r="B2" s="319"/>
      <c r="C2" s="320"/>
      <c r="D2" s="319"/>
      <c r="E2" s="319"/>
      <c r="F2" s="319"/>
      <c r="G2" s="320"/>
      <c r="H2" s="319"/>
      <c r="I2" s="319"/>
      <c r="J2" s="319"/>
      <c r="K2" s="320"/>
      <c r="L2" s="319"/>
    </row>
    <row r="3" spans="1:14" ht="15" customHeight="1">
      <c r="A3" s="319"/>
      <c r="B3" s="319"/>
      <c r="C3" s="320"/>
      <c r="D3" s="319"/>
      <c r="E3" s="319"/>
      <c r="F3" s="319"/>
      <c r="G3" s="320"/>
      <c r="H3" s="1058" t="s">
        <v>222</v>
      </c>
      <c r="I3" s="1059"/>
      <c r="J3" s="1059"/>
      <c r="K3" s="1038">
        <f>'入力表'!D47</f>
        <v>0</v>
      </c>
      <c r="L3" s="1038"/>
      <c r="M3" s="1038"/>
      <c r="N3" s="1038"/>
    </row>
    <row r="4" spans="1:14" ht="15" customHeight="1">
      <c r="A4" s="319"/>
      <c r="B4" s="319"/>
      <c r="C4" s="320"/>
      <c r="D4" s="319"/>
      <c r="E4" s="319"/>
      <c r="F4" s="319"/>
      <c r="G4" s="320"/>
      <c r="H4" s="1058" t="s">
        <v>29</v>
      </c>
      <c r="I4" s="1059"/>
      <c r="J4" s="1059"/>
      <c r="K4" s="1038">
        <f>'入力表'!G7</f>
        <v>0</v>
      </c>
      <c r="L4" s="1038"/>
      <c r="M4" s="1038"/>
      <c r="N4" s="1038"/>
    </row>
    <row r="5" spans="1:12" s="323" customFormat="1" ht="13.5">
      <c r="A5" s="322"/>
      <c r="C5" s="324"/>
      <c r="D5" s="325"/>
      <c r="E5" s="322"/>
      <c r="G5" s="324"/>
      <c r="H5" s="325"/>
      <c r="I5" s="325"/>
      <c r="J5" s="321"/>
      <c r="K5" s="326" t="s">
        <v>24</v>
      </c>
      <c r="L5" s="327">
        <f>'入力表'!C13</f>
        <v>0</v>
      </c>
    </row>
    <row r="6" spans="1:12" s="323" customFormat="1" ht="13.5">
      <c r="A6" s="322" t="s">
        <v>138</v>
      </c>
      <c r="B6" s="323" t="s">
        <v>289</v>
      </c>
      <c r="C6" s="324"/>
      <c r="D6" s="325"/>
      <c r="E6" s="322"/>
      <c r="G6" s="324"/>
      <c r="H6" s="325"/>
      <c r="I6" s="325"/>
      <c r="J6" s="321"/>
      <c r="K6" s="326" t="s">
        <v>25</v>
      </c>
      <c r="L6" s="327">
        <f>'入力表'!D13</f>
        <v>0</v>
      </c>
    </row>
    <row r="7" spans="1:12" s="323" customFormat="1" ht="13.5">
      <c r="A7" s="322" t="s">
        <v>138</v>
      </c>
      <c r="B7" s="1047" t="s">
        <v>349</v>
      </c>
      <c r="C7" s="1048"/>
      <c r="D7" s="1048"/>
      <c r="E7" s="1048"/>
      <c r="F7" s="1048"/>
      <c r="G7" s="1048"/>
      <c r="H7" s="1048"/>
      <c r="I7" s="1048"/>
      <c r="J7" s="1048"/>
      <c r="K7" s="326" t="s">
        <v>71</v>
      </c>
      <c r="L7" s="327">
        <f>'入力表'!E13</f>
        <v>0</v>
      </c>
    </row>
    <row r="8" spans="1:12" s="323" customFormat="1" ht="13.5">
      <c r="A8" s="328" t="s">
        <v>138</v>
      </c>
      <c r="B8" s="329" t="s">
        <v>70</v>
      </c>
      <c r="C8" s="330"/>
      <c r="D8" s="325"/>
      <c r="E8" s="322"/>
      <c r="F8" s="325"/>
      <c r="G8" s="324"/>
      <c r="H8" s="325"/>
      <c r="I8" s="322"/>
      <c r="J8" s="321"/>
      <c r="K8" s="326" t="s">
        <v>221</v>
      </c>
      <c r="L8" s="327">
        <f>６カリキュラム!J7:J8</f>
        <v>0</v>
      </c>
    </row>
    <row r="9" spans="1:12" s="323" customFormat="1" ht="13.5">
      <c r="A9" s="328" t="s">
        <v>138</v>
      </c>
      <c r="B9" s="329" t="s">
        <v>276</v>
      </c>
      <c r="C9" s="330"/>
      <c r="D9" s="325"/>
      <c r="E9" s="322"/>
      <c r="F9" s="325"/>
      <c r="G9" s="324"/>
      <c r="H9" s="325"/>
      <c r="I9" s="322"/>
      <c r="J9" s="321"/>
      <c r="K9" s="326"/>
      <c r="L9" s="331"/>
    </row>
    <row r="10" spans="1:12" ht="11.25" customHeight="1" thickBot="1">
      <c r="A10" s="319"/>
      <c r="B10" s="319"/>
      <c r="C10" s="320"/>
      <c r="D10" s="319"/>
      <c r="E10" s="319"/>
      <c r="F10" s="319"/>
      <c r="G10" s="320"/>
      <c r="H10" s="319"/>
      <c r="I10" s="319"/>
      <c r="J10" s="319"/>
      <c r="K10" s="320"/>
      <c r="L10" s="319"/>
    </row>
    <row r="11" spans="1:11" ht="27" customHeight="1" thickBot="1" thickTop="1">
      <c r="A11" s="1060" t="s">
        <v>399</v>
      </c>
      <c r="B11" s="1052"/>
      <c r="C11" s="1053"/>
      <c r="D11" s="439" t="s">
        <v>65</v>
      </c>
      <c r="E11" s="1060" t="s">
        <v>286</v>
      </c>
      <c r="F11" s="1061"/>
      <c r="G11" s="1061"/>
      <c r="H11" s="439" t="s">
        <v>65</v>
      </c>
      <c r="K11" s="318"/>
    </row>
    <row r="12" spans="1:8" s="332" customFormat="1" ht="27" customHeight="1" thickTop="1">
      <c r="A12" s="648">
        <v>42979</v>
      </c>
      <c r="B12" s="649">
        <f>A12</f>
        <v>42979</v>
      </c>
      <c r="C12" s="561"/>
      <c r="D12" s="650"/>
      <c r="E12" s="683">
        <v>43009</v>
      </c>
      <c r="F12" s="632">
        <f>E12</f>
        <v>43009</v>
      </c>
      <c r="G12" s="673"/>
      <c r="H12" s="674"/>
    </row>
    <row r="13" spans="1:8" s="332" customFormat="1" ht="27" customHeight="1">
      <c r="A13" s="635">
        <f>A12+1</f>
        <v>42980</v>
      </c>
      <c r="B13" s="641">
        <f aca="true" t="shared" si="0" ref="B13:B41">A13</f>
        <v>42980</v>
      </c>
      <c r="C13" s="642"/>
      <c r="D13" s="640"/>
      <c r="E13" s="685">
        <f>E12+1</f>
        <v>43010</v>
      </c>
      <c r="F13" s="686">
        <f aca="true" t="shared" si="1" ref="F13:F42">E13</f>
        <v>43010</v>
      </c>
      <c r="G13" s="689"/>
      <c r="H13" s="688"/>
    </row>
    <row r="14" spans="1:8" s="332" customFormat="1" ht="27" customHeight="1">
      <c r="A14" s="635">
        <f aca="true" t="shared" si="2" ref="A14:A41">A13+1</f>
        <v>42981</v>
      </c>
      <c r="B14" s="641">
        <f t="shared" si="0"/>
        <v>42981</v>
      </c>
      <c r="C14" s="643"/>
      <c r="D14" s="640"/>
      <c r="E14" s="651">
        <f aca="true" t="shared" si="3" ref="E14:E41">E13+1</f>
        <v>43011</v>
      </c>
      <c r="F14" s="652">
        <f t="shared" si="1"/>
        <v>43011</v>
      </c>
      <c r="G14" s="553"/>
      <c r="H14" s="512"/>
    </row>
    <row r="15" spans="1:8" s="332" customFormat="1" ht="27" customHeight="1">
      <c r="A15" s="685">
        <f t="shared" si="2"/>
        <v>42982</v>
      </c>
      <c r="B15" s="686">
        <f t="shared" si="0"/>
        <v>42982</v>
      </c>
      <c r="C15" s="687"/>
      <c r="D15" s="688"/>
      <c r="E15" s="651">
        <f t="shared" si="3"/>
        <v>43012</v>
      </c>
      <c r="F15" s="652">
        <f t="shared" si="1"/>
        <v>43012</v>
      </c>
      <c r="G15" s="553"/>
      <c r="H15" s="512"/>
    </row>
    <row r="16" spans="1:8" s="332" customFormat="1" ht="27" customHeight="1">
      <c r="A16" s="651">
        <f t="shared" si="2"/>
        <v>42983</v>
      </c>
      <c r="B16" s="652">
        <f t="shared" si="0"/>
        <v>42983</v>
      </c>
      <c r="C16" s="349"/>
      <c r="D16" s="512"/>
      <c r="E16" s="651">
        <f t="shared" si="3"/>
        <v>43013</v>
      </c>
      <c r="F16" s="652">
        <f t="shared" si="1"/>
        <v>43013</v>
      </c>
      <c r="G16" s="349"/>
      <c r="H16" s="512"/>
    </row>
    <row r="17" spans="1:8" s="332" customFormat="1" ht="27" customHeight="1">
      <c r="A17" s="651">
        <f t="shared" si="2"/>
        <v>42984</v>
      </c>
      <c r="B17" s="652">
        <f t="shared" si="0"/>
        <v>42984</v>
      </c>
      <c r="C17" s="349"/>
      <c r="D17" s="512"/>
      <c r="E17" s="651">
        <f t="shared" si="3"/>
        <v>43014</v>
      </c>
      <c r="F17" s="652">
        <f t="shared" si="1"/>
        <v>43014</v>
      </c>
      <c r="G17" s="349"/>
      <c r="H17" s="512"/>
    </row>
    <row r="18" spans="1:8" s="332" customFormat="1" ht="27" customHeight="1">
      <c r="A18" s="651">
        <f t="shared" si="2"/>
        <v>42985</v>
      </c>
      <c r="B18" s="652">
        <f t="shared" si="0"/>
        <v>42985</v>
      </c>
      <c r="C18" s="349"/>
      <c r="D18" s="512"/>
      <c r="E18" s="635">
        <f t="shared" si="3"/>
        <v>43015</v>
      </c>
      <c r="F18" s="697">
        <f t="shared" si="1"/>
        <v>43015</v>
      </c>
      <c r="G18" s="642"/>
      <c r="H18" s="640"/>
    </row>
    <row r="19" spans="1:8" s="332" customFormat="1" ht="27" customHeight="1">
      <c r="A19" s="651">
        <f t="shared" si="2"/>
        <v>42986</v>
      </c>
      <c r="B19" s="652">
        <f t="shared" si="0"/>
        <v>42986</v>
      </c>
      <c r="C19" s="349"/>
      <c r="D19" s="512"/>
      <c r="E19" s="635">
        <f t="shared" si="3"/>
        <v>43016</v>
      </c>
      <c r="F19" s="641">
        <f t="shared" si="1"/>
        <v>43016</v>
      </c>
      <c r="G19" s="642"/>
      <c r="H19" s="640"/>
    </row>
    <row r="20" spans="1:8" s="332" customFormat="1" ht="27" customHeight="1">
      <c r="A20" s="635">
        <f t="shared" si="2"/>
        <v>42987</v>
      </c>
      <c r="B20" s="697">
        <f t="shared" si="0"/>
        <v>42987</v>
      </c>
      <c r="C20" s="642"/>
      <c r="D20" s="640"/>
      <c r="E20" s="635">
        <f t="shared" si="3"/>
        <v>43017</v>
      </c>
      <c r="F20" s="641">
        <f t="shared" si="1"/>
        <v>43017</v>
      </c>
      <c r="G20" s="642"/>
      <c r="H20" s="640"/>
    </row>
    <row r="21" spans="1:8" s="332" customFormat="1" ht="27" customHeight="1">
      <c r="A21" s="635">
        <f t="shared" si="2"/>
        <v>42988</v>
      </c>
      <c r="B21" s="641">
        <f t="shared" si="0"/>
        <v>42988</v>
      </c>
      <c r="C21" s="642"/>
      <c r="D21" s="640"/>
      <c r="E21" s="685">
        <f t="shared" si="3"/>
        <v>43018</v>
      </c>
      <c r="F21" s="686">
        <f t="shared" si="1"/>
        <v>43018</v>
      </c>
      <c r="G21" s="689"/>
      <c r="H21" s="688"/>
    </row>
    <row r="22" spans="1:8" s="332" customFormat="1" ht="27" customHeight="1">
      <c r="A22" s="685">
        <f t="shared" si="2"/>
        <v>42989</v>
      </c>
      <c r="B22" s="686">
        <f t="shared" si="0"/>
        <v>42989</v>
      </c>
      <c r="C22" s="689"/>
      <c r="D22" s="688"/>
      <c r="E22" s="651">
        <f t="shared" si="3"/>
        <v>43019</v>
      </c>
      <c r="F22" s="652">
        <f t="shared" si="1"/>
        <v>43019</v>
      </c>
      <c r="G22" s="349"/>
      <c r="H22" s="512"/>
    </row>
    <row r="23" spans="1:8" s="332" customFormat="1" ht="27" customHeight="1">
      <c r="A23" s="651">
        <f t="shared" si="2"/>
        <v>42990</v>
      </c>
      <c r="B23" s="652">
        <f t="shared" si="0"/>
        <v>42990</v>
      </c>
      <c r="C23" s="349"/>
      <c r="D23" s="512"/>
      <c r="E23" s="651">
        <f t="shared" si="3"/>
        <v>43020</v>
      </c>
      <c r="F23" s="652">
        <f t="shared" si="1"/>
        <v>43020</v>
      </c>
      <c r="G23" s="349"/>
      <c r="H23" s="512"/>
    </row>
    <row r="24" spans="1:8" s="332" customFormat="1" ht="27" customHeight="1">
      <c r="A24" s="651">
        <f t="shared" si="2"/>
        <v>42991</v>
      </c>
      <c r="B24" s="652">
        <f t="shared" si="0"/>
        <v>42991</v>
      </c>
      <c r="C24" s="349"/>
      <c r="D24" s="512"/>
      <c r="E24" s="651">
        <f t="shared" si="3"/>
        <v>43021</v>
      </c>
      <c r="F24" s="652">
        <f t="shared" si="1"/>
        <v>43021</v>
      </c>
      <c r="G24" s="349"/>
      <c r="H24" s="512"/>
    </row>
    <row r="25" spans="1:8" s="332" customFormat="1" ht="27" customHeight="1">
      <c r="A25" s="651">
        <f t="shared" si="2"/>
        <v>42992</v>
      </c>
      <c r="B25" s="652">
        <f t="shared" si="0"/>
        <v>42992</v>
      </c>
      <c r="C25" s="511"/>
      <c r="D25" s="513"/>
      <c r="E25" s="635">
        <f t="shared" si="3"/>
        <v>43022</v>
      </c>
      <c r="F25" s="697">
        <f t="shared" si="1"/>
        <v>43022</v>
      </c>
      <c r="G25" s="703"/>
      <c r="H25" s="638"/>
    </row>
    <row r="26" spans="1:8" s="332" customFormat="1" ht="27" customHeight="1">
      <c r="A26" s="651">
        <f t="shared" si="2"/>
        <v>42993</v>
      </c>
      <c r="B26" s="652">
        <f t="shared" si="0"/>
        <v>42993</v>
      </c>
      <c r="C26" s="349"/>
      <c r="D26" s="512"/>
      <c r="E26" s="635">
        <f t="shared" si="3"/>
        <v>43023</v>
      </c>
      <c r="F26" s="641">
        <f t="shared" si="1"/>
        <v>43023</v>
      </c>
      <c r="G26" s="642"/>
      <c r="H26" s="640"/>
    </row>
    <row r="27" spans="1:8" s="332" customFormat="1" ht="27" customHeight="1">
      <c r="A27" s="635">
        <f t="shared" si="2"/>
        <v>42994</v>
      </c>
      <c r="B27" s="697">
        <f t="shared" si="0"/>
        <v>42994</v>
      </c>
      <c r="C27" s="642"/>
      <c r="D27" s="640"/>
      <c r="E27" s="685">
        <f t="shared" si="3"/>
        <v>43024</v>
      </c>
      <c r="F27" s="686">
        <f t="shared" si="1"/>
        <v>43024</v>
      </c>
      <c r="G27" s="689"/>
      <c r="H27" s="688"/>
    </row>
    <row r="28" spans="1:8" s="332" customFormat="1" ht="27" customHeight="1">
      <c r="A28" s="635">
        <f t="shared" si="2"/>
        <v>42995</v>
      </c>
      <c r="B28" s="641">
        <f t="shared" si="0"/>
        <v>42995</v>
      </c>
      <c r="C28" s="642"/>
      <c r="D28" s="640"/>
      <c r="E28" s="651">
        <f t="shared" si="3"/>
        <v>43025</v>
      </c>
      <c r="F28" s="652">
        <f t="shared" si="1"/>
        <v>43025</v>
      </c>
      <c r="G28" s="349"/>
      <c r="H28" s="512"/>
    </row>
    <row r="29" spans="1:8" s="332" customFormat="1" ht="27" customHeight="1">
      <c r="A29" s="635">
        <f t="shared" si="2"/>
        <v>42996</v>
      </c>
      <c r="B29" s="641">
        <f t="shared" si="0"/>
        <v>42996</v>
      </c>
      <c r="C29" s="642"/>
      <c r="D29" s="640"/>
      <c r="E29" s="651">
        <f t="shared" si="3"/>
        <v>43026</v>
      </c>
      <c r="F29" s="652">
        <f t="shared" si="1"/>
        <v>43026</v>
      </c>
      <c r="G29" s="349"/>
      <c r="H29" s="512"/>
    </row>
    <row r="30" spans="1:8" s="332" customFormat="1" ht="27" customHeight="1">
      <c r="A30" s="685">
        <f t="shared" si="2"/>
        <v>42997</v>
      </c>
      <c r="B30" s="686">
        <f t="shared" si="0"/>
        <v>42997</v>
      </c>
      <c r="C30" s="689"/>
      <c r="D30" s="688"/>
      <c r="E30" s="651">
        <f t="shared" si="3"/>
        <v>43027</v>
      </c>
      <c r="F30" s="652">
        <f t="shared" si="1"/>
        <v>43027</v>
      </c>
      <c r="G30" s="349"/>
      <c r="H30" s="512"/>
    </row>
    <row r="31" spans="1:8" s="332" customFormat="1" ht="27" customHeight="1">
      <c r="A31" s="685">
        <f t="shared" si="2"/>
        <v>42998</v>
      </c>
      <c r="B31" s="698">
        <f t="shared" si="0"/>
        <v>42998</v>
      </c>
      <c r="C31" s="689"/>
      <c r="D31" s="688"/>
      <c r="E31" s="651">
        <f t="shared" si="3"/>
        <v>43028</v>
      </c>
      <c r="F31" s="652">
        <f t="shared" si="1"/>
        <v>43028</v>
      </c>
      <c r="G31" s="349"/>
      <c r="H31" s="512"/>
    </row>
    <row r="32" spans="1:8" s="332" customFormat="1" ht="27" customHeight="1">
      <c r="A32" s="685">
        <f t="shared" si="2"/>
        <v>42999</v>
      </c>
      <c r="B32" s="698">
        <f t="shared" si="0"/>
        <v>42999</v>
      </c>
      <c r="C32" s="689"/>
      <c r="D32" s="688"/>
      <c r="E32" s="635">
        <f t="shared" si="3"/>
        <v>43029</v>
      </c>
      <c r="F32" s="697">
        <f t="shared" si="1"/>
        <v>43029</v>
      </c>
      <c r="G32" s="642"/>
      <c r="H32" s="640"/>
    </row>
    <row r="33" spans="1:8" s="332" customFormat="1" ht="27" customHeight="1">
      <c r="A33" s="685">
        <f t="shared" si="2"/>
        <v>43000</v>
      </c>
      <c r="B33" s="686">
        <f t="shared" si="0"/>
        <v>43000</v>
      </c>
      <c r="C33" s="689"/>
      <c r="D33" s="688"/>
      <c r="E33" s="635">
        <f t="shared" si="3"/>
        <v>43030</v>
      </c>
      <c r="F33" s="641">
        <f t="shared" si="1"/>
        <v>43030</v>
      </c>
      <c r="G33" s="642"/>
      <c r="H33" s="640"/>
    </row>
    <row r="34" spans="1:8" s="332" customFormat="1" ht="27" customHeight="1">
      <c r="A34" s="635">
        <f t="shared" si="2"/>
        <v>43001</v>
      </c>
      <c r="B34" s="697">
        <f t="shared" si="0"/>
        <v>43001</v>
      </c>
      <c r="C34" s="644"/>
      <c r="D34" s="638"/>
      <c r="E34" s="685">
        <f t="shared" si="3"/>
        <v>43031</v>
      </c>
      <c r="F34" s="686">
        <f t="shared" si="1"/>
        <v>43031</v>
      </c>
      <c r="G34" s="690"/>
      <c r="H34" s="691"/>
    </row>
    <row r="35" spans="1:8" s="332" customFormat="1" ht="27" customHeight="1">
      <c r="A35" s="635">
        <f t="shared" si="2"/>
        <v>43002</v>
      </c>
      <c r="B35" s="641">
        <f t="shared" si="0"/>
        <v>43002</v>
      </c>
      <c r="C35" s="644"/>
      <c r="D35" s="638"/>
      <c r="E35" s="651">
        <f t="shared" si="3"/>
        <v>43032</v>
      </c>
      <c r="F35" s="652">
        <f t="shared" si="1"/>
        <v>43032</v>
      </c>
      <c r="G35" s="657"/>
      <c r="H35" s="513"/>
    </row>
    <row r="36" spans="1:8" s="332" customFormat="1" ht="27" customHeight="1">
      <c r="A36" s="685">
        <f t="shared" si="2"/>
        <v>43003</v>
      </c>
      <c r="B36" s="686">
        <f t="shared" si="0"/>
        <v>43003</v>
      </c>
      <c r="C36" s="689"/>
      <c r="D36" s="688"/>
      <c r="E36" s="651">
        <f t="shared" si="3"/>
        <v>43033</v>
      </c>
      <c r="F36" s="652">
        <f t="shared" si="1"/>
        <v>43033</v>
      </c>
      <c r="G36" s="349"/>
      <c r="H36" s="512"/>
    </row>
    <row r="37" spans="1:8" s="332" customFormat="1" ht="27" customHeight="1">
      <c r="A37" s="651">
        <f t="shared" si="2"/>
        <v>43004</v>
      </c>
      <c r="B37" s="652">
        <f t="shared" si="0"/>
        <v>43004</v>
      </c>
      <c r="C37" s="349"/>
      <c r="D37" s="512"/>
      <c r="E37" s="651">
        <f t="shared" si="3"/>
        <v>43034</v>
      </c>
      <c r="F37" s="652">
        <f t="shared" si="1"/>
        <v>43034</v>
      </c>
      <c r="G37" s="349"/>
      <c r="H37" s="512"/>
    </row>
    <row r="38" spans="1:8" s="332" customFormat="1" ht="27" customHeight="1">
      <c r="A38" s="651">
        <f t="shared" si="2"/>
        <v>43005</v>
      </c>
      <c r="B38" s="652">
        <f t="shared" si="0"/>
        <v>43005</v>
      </c>
      <c r="C38" s="349"/>
      <c r="D38" s="512"/>
      <c r="E38" s="651">
        <f t="shared" si="3"/>
        <v>43035</v>
      </c>
      <c r="F38" s="652">
        <f t="shared" si="1"/>
        <v>43035</v>
      </c>
      <c r="G38" s="349"/>
      <c r="H38" s="512"/>
    </row>
    <row r="39" spans="1:8" s="332" customFormat="1" ht="27" customHeight="1">
      <c r="A39" s="651">
        <f t="shared" si="2"/>
        <v>43006</v>
      </c>
      <c r="B39" s="652">
        <f t="shared" si="0"/>
        <v>43006</v>
      </c>
      <c r="C39" s="349"/>
      <c r="D39" s="512"/>
      <c r="E39" s="635">
        <f t="shared" si="3"/>
        <v>43036</v>
      </c>
      <c r="F39" s="697">
        <f t="shared" si="1"/>
        <v>43036</v>
      </c>
      <c r="G39" s="642"/>
      <c r="H39" s="640"/>
    </row>
    <row r="40" spans="1:8" s="332" customFormat="1" ht="27" customHeight="1">
      <c r="A40" s="651">
        <f t="shared" si="2"/>
        <v>43007</v>
      </c>
      <c r="B40" s="654">
        <f t="shared" si="0"/>
        <v>43007</v>
      </c>
      <c r="C40" s="349"/>
      <c r="D40" s="512"/>
      <c r="E40" s="635">
        <f t="shared" si="3"/>
        <v>43037</v>
      </c>
      <c r="F40" s="641">
        <f t="shared" si="1"/>
        <v>43037</v>
      </c>
      <c r="G40" s="642"/>
      <c r="H40" s="640"/>
    </row>
    <row r="41" spans="1:8" s="332" customFormat="1" ht="27" customHeight="1">
      <c r="A41" s="679">
        <f t="shared" si="2"/>
        <v>43008</v>
      </c>
      <c r="B41" s="704">
        <f t="shared" si="0"/>
        <v>43008</v>
      </c>
      <c r="C41" s="681"/>
      <c r="D41" s="682"/>
      <c r="E41" s="699">
        <f t="shared" si="3"/>
        <v>43038</v>
      </c>
      <c r="F41" s="700">
        <f t="shared" si="1"/>
        <v>43038</v>
      </c>
      <c r="G41" s="701"/>
      <c r="H41" s="702"/>
    </row>
    <row r="42" spans="1:10" s="332" customFormat="1" ht="27" customHeight="1" thickBot="1">
      <c r="A42" s="661"/>
      <c r="B42" s="663"/>
      <c r="C42" s="584"/>
      <c r="D42" s="562"/>
      <c r="E42" s="661">
        <f>E41+1</f>
        <v>43039</v>
      </c>
      <c r="F42" s="663">
        <f t="shared" si="1"/>
        <v>43039</v>
      </c>
      <c r="G42" s="584"/>
      <c r="H42" s="562"/>
      <c r="I42" s="1045" t="s">
        <v>274</v>
      </c>
      <c r="J42" s="1046"/>
    </row>
    <row r="43" spans="1:10" s="332" customFormat="1" ht="27" customHeight="1" thickBot="1" thickTop="1">
      <c r="A43" s="1043" t="s">
        <v>69</v>
      </c>
      <c r="B43" s="1044"/>
      <c r="C43" s="510">
        <f>COUNTIF(C12:C42,"*")-COUNTIF(C12:C42,"入校*")-COUNTIF(C12:C42,"修了*")</f>
        <v>0</v>
      </c>
      <c r="D43" s="558" t="s">
        <v>68</v>
      </c>
      <c r="E43" s="1043" t="s">
        <v>69</v>
      </c>
      <c r="F43" s="1044"/>
      <c r="G43" s="510">
        <f>COUNTIF(G12:G42,"*")-COUNTIF(G12:G42,"入校*")-COUNTIF(G12:G42,"修了*")</f>
        <v>0</v>
      </c>
      <c r="H43" s="558" t="s">
        <v>68</v>
      </c>
      <c r="I43" s="438">
        <f aca="true" t="shared" si="4" ref="I43:I48">SUM(C43,G43)</f>
        <v>0</v>
      </c>
      <c r="J43" s="333" t="s">
        <v>68</v>
      </c>
    </row>
    <row r="44" spans="1:10" s="332" customFormat="1" ht="27" customHeight="1" thickTop="1">
      <c r="A44" s="1049" t="s">
        <v>66</v>
      </c>
      <c r="B44" s="1050"/>
      <c r="C44" s="352"/>
      <c r="D44" s="361" t="s">
        <v>65</v>
      </c>
      <c r="E44" s="1049" t="s">
        <v>66</v>
      </c>
      <c r="F44" s="1050"/>
      <c r="G44" s="351"/>
      <c r="H44" s="334" t="s">
        <v>65</v>
      </c>
      <c r="I44" s="438">
        <f t="shared" si="4"/>
        <v>0</v>
      </c>
      <c r="J44" s="333" t="s">
        <v>65</v>
      </c>
    </row>
    <row r="45" spans="1:10" s="332" customFormat="1" ht="27" customHeight="1">
      <c r="A45" s="1041" t="s">
        <v>67</v>
      </c>
      <c r="B45" s="1042"/>
      <c r="C45" s="353"/>
      <c r="D45" s="559" t="s">
        <v>65</v>
      </c>
      <c r="E45" s="1041" t="s">
        <v>67</v>
      </c>
      <c r="F45" s="1042"/>
      <c r="G45" s="349"/>
      <c r="H45" s="335" t="s">
        <v>65</v>
      </c>
      <c r="I45" s="438">
        <f t="shared" si="4"/>
        <v>0</v>
      </c>
      <c r="J45" s="333" t="s">
        <v>65</v>
      </c>
    </row>
    <row r="46" spans="1:10" s="332" customFormat="1" ht="27" customHeight="1" thickBot="1">
      <c r="A46" s="1056" t="s">
        <v>71</v>
      </c>
      <c r="B46" s="1057"/>
      <c r="C46" s="359"/>
      <c r="D46" s="560" t="s">
        <v>65</v>
      </c>
      <c r="E46" s="1056" t="s">
        <v>71</v>
      </c>
      <c r="F46" s="1057"/>
      <c r="G46" s="360"/>
      <c r="H46" s="348" t="s">
        <v>65</v>
      </c>
      <c r="I46" s="438">
        <f t="shared" si="4"/>
        <v>0</v>
      </c>
      <c r="J46" s="333" t="s">
        <v>65</v>
      </c>
    </row>
    <row r="47" spans="1:10" s="332" customFormat="1" ht="27" customHeight="1" thickTop="1">
      <c r="A47" s="1039" t="s">
        <v>278</v>
      </c>
      <c r="B47" s="1040"/>
      <c r="C47" s="336">
        <f>SUM(C44:C46)</f>
        <v>0</v>
      </c>
      <c r="D47" s="337" t="s">
        <v>65</v>
      </c>
      <c r="E47" s="1039" t="s">
        <v>278</v>
      </c>
      <c r="F47" s="1040"/>
      <c r="G47" s="338">
        <f>SUM(G44:G46)</f>
        <v>0</v>
      </c>
      <c r="H47" s="339" t="s">
        <v>65</v>
      </c>
      <c r="I47" s="438">
        <f t="shared" si="4"/>
        <v>0</v>
      </c>
      <c r="J47" s="333" t="s">
        <v>65</v>
      </c>
    </row>
    <row r="48" spans="1:10" s="332" customFormat="1" ht="27" customHeight="1" thickBot="1">
      <c r="A48" s="1054" t="s">
        <v>223</v>
      </c>
      <c r="B48" s="1055"/>
      <c r="C48" s="340"/>
      <c r="D48" s="341" t="s">
        <v>65</v>
      </c>
      <c r="E48" s="1054" t="s">
        <v>223</v>
      </c>
      <c r="F48" s="1055"/>
      <c r="G48" s="340"/>
      <c r="H48" s="341" t="s">
        <v>65</v>
      </c>
      <c r="I48" s="342">
        <f t="shared" si="4"/>
        <v>0</v>
      </c>
      <c r="J48" s="333" t="s">
        <v>65</v>
      </c>
    </row>
    <row r="49" spans="3:11" ht="14.25" thickTop="1">
      <c r="C49" s="343">
        <f>IF(I44=L5,"","＜ERROR＞")</f>
      </c>
      <c r="G49" s="343">
        <f>IF(I45=L6,"","＜ERROR＞")</f>
      </c>
      <c r="K49" s="343">
        <f>IF(I46=L7,"","＜ERROR＞")</f>
      </c>
    </row>
    <row r="50" spans="3:11" ht="13.5">
      <c r="C50" s="344">
        <f>IF(I44=L5,"","学科時間数が一致していません！")</f>
      </c>
      <c r="G50" s="344">
        <f>IF(I45=L6,"","実技時間数が一致していません！")</f>
      </c>
      <c r="K50" s="344">
        <f>IF(I46=L7,"","就職支援時間数が一致していません！")</f>
      </c>
    </row>
    <row r="53" spans="2:5" ht="13.5">
      <c r="B53" s="345"/>
      <c r="C53" s="346"/>
      <c r="D53" s="347"/>
      <c r="E53" s="347"/>
    </row>
    <row r="54" spans="2:5" ht="13.5">
      <c r="B54" s="345"/>
      <c r="C54" s="347"/>
      <c r="D54" s="346"/>
      <c r="E54" s="345"/>
    </row>
    <row r="55" spans="2:5" ht="13.5">
      <c r="B55" s="345"/>
      <c r="C55" s="347"/>
      <c r="D55" s="346"/>
      <c r="E55" s="345"/>
    </row>
    <row r="56" spans="2:5" ht="13.5">
      <c r="B56" s="345"/>
      <c r="C56" s="347"/>
      <c r="D56" s="346"/>
      <c r="E56" s="345"/>
    </row>
    <row r="57" spans="2:5" ht="13.5">
      <c r="B57" s="345"/>
      <c r="C57" s="347"/>
      <c r="D57" s="346"/>
      <c r="E57" s="345"/>
    </row>
  </sheetData>
  <sheetProtection formatCells="0" formatColumns="0" formatRows="0"/>
  <protectedRanges>
    <protectedRange sqref="G21:H24 G26:H26 G28:H32 G34:H40 G16:H19" name="範囲1_2"/>
    <protectedRange sqref="G25:H25 G13:H15" name="範囲1_2_1_2"/>
    <protectedRange sqref="C21:D24 C26:D26 C28:D32 C34:D40 C16:D19" name="範囲1_3"/>
    <protectedRange sqref="C25:D25 C13:D15" name="範囲1_2_1_3"/>
  </protectedRanges>
  <mergeCells count="20">
    <mergeCell ref="A46:B46"/>
    <mergeCell ref="E46:F46"/>
    <mergeCell ref="A47:B47"/>
    <mergeCell ref="E47:F47"/>
    <mergeCell ref="A48:B48"/>
    <mergeCell ref="E48:F48"/>
    <mergeCell ref="I42:J42"/>
    <mergeCell ref="A43:B43"/>
    <mergeCell ref="E43:F43"/>
    <mergeCell ref="A44:B44"/>
    <mergeCell ref="E44:F44"/>
    <mergeCell ref="A45:B45"/>
    <mergeCell ref="E45:F45"/>
    <mergeCell ref="H3:J3"/>
    <mergeCell ref="K3:N3"/>
    <mergeCell ref="H4:J4"/>
    <mergeCell ref="K4:N4"/>
    <mergeCell ref="B7:J7"/>
    <mergeCell ref="A11:C11"/>
    <mergeCell ref="E11:G11"/>
  </mergeCells>
  <printOptions/>
  <pageMargins left="0.5905511811023623" right="0.3937007874015748" top="0.5905511811023623" bottom="0.3937007874015748" header="0.31496062992125984" footer="0.5118110236220472"/>
  <pageSetup cellComments="asDisplayed" horizontalDpi="600" verticalDpi="600" orientation="portrait" paperSize="9" scale="70" r:id="rId3"/>
  <headerFooter alignWithMargins="0">
    <oddHeader>&amp;R&amp;10&amp;F</oddHeader>
  </headerFooter>
  <legacyDrawing r:id="rId2"/>
</worksheet>
</file>

<file path=xl/worksheets/sheet14.xml><?xml version="1.0" encoding="utf-8"?>
<worksheet xmlns="http://schemas.openxmlformats.org/spreadsheetml/2006/main" xmlns:r="http://schemas.openxmlformats.org/officeDocument/2006/relationships">
  <dimension ref="A1:N57"/>
  <sheetViews>
    <sheetView zoomScale="75" zoomScaleNormal="75" zoomScalePageLayoutView="0" workbookViewId="0" topLeftCell="A37">
      <selection activeCell="C42" sqref="C42"/>
    </sheetView>
  </sheetViews>
  <sheetFormatPr defaultColWidth="9.00390625" defaultRowHeight="13.5"/>
  <cols>
    <col min="1" max="1" width="4.625" style="318" customWidth="1"/>
    <col min="2" max="2" width="3.375" style="318" bestFit="1" customWidth="1"/>
    <col min="3" max="3" width="27.625" style="332" customWidth="1"/>
    <col min="4" max="4" width="5.75390625" style="318" customWidth="1"/>
    <col min="5" max="5" width="4.625" style="318" customWidth="1"/>
    <col min="6" max="6" width="3.375" style="318" bestFit="1" customWidth="1"/>
    <col min="7" max="7" width="27.625" style="332" customWidth="1"/>
    <col min="8" max="8" width="5.75390625" style="318" customWidth="1"/>
    <col min="9" max="9" width="4.625" style="318" customWidth="1"/>
    <col min="10" max="10" width="3.375" style="318" bestFit="1" customWidth="1"/>
    <col min="11" max="11" width="15.625" style="332" customWidth="1"/>
    <col min="12" max="12" width="5.75390625" style="318" customWidth="1"/>
    <col min="13" max="13" width="5.00390625" style="318" bestFit="1" customWidth="1"/>
    <col min="14" max="14" width="5.625" style="318" bestFit="1" customWidth="1"/>
    <col min="15" max="16384" width="9.00390625" style="318" customWidth="1"/>
  </cols>
  <sheetData>
    <row r="1" spans="1:12" ht="17.25">
      <c r="A1" s="315" t="s">
        <v>350</v>
      </c>
      <c r="B1" s="315"/>
      <c r="C1" s="316"/>
      <c r="D1" s="315"/>
      <c r="E1" s="315"/>
      <c r="F1" s="315"/>
      <c r="G1" s="316"/>
      <c r="H1" s="315"/>
      <c r="I1" s="317">
        <v>11</v>
      </c>
      <c r="J1" s="315"/>
      <c r="K1" s="316" t="s">
        <v>33</v>
      </c>
      <c r="L1" s="315"/>
    </row>
    <row r="2" spans="1:12" ht="9.75" customHeight="1">
      <c r="A2" s="319"/>
      <c r="B2" s="319"/>
      <c r="C2" s="320"/>
      <c r="D2" s="319"/>
      <c r="E2" s="319"/>
      <c r="F2" s="319"/>
      <c r="G2" s="320"/>
      <c r="H2" s="319"/>
      <c r="I2" s="319"/>
      <c r="J2" s="319"/>
      <c r="K2" s="320"/>
      <c r="L2" s="319"/>
    </row>
    <row r="3" spans="1:14" ht="15" customHeight="1">
      <c r="A3" s="319"/>
      <c r="B3" s="319"/>
      <c r="C3" s="320"/>
      <c r="D3" s="319"/>
      <c r="E3" s="319"/>
      <c r="F3" s="319"/>
      <c r="G3" s="320"/>
      <c r="H3" s="1058" t="s">
        <v>222</v>
      </c>
      <c r="I3" s="1059"/>
      <c r="J3" s="1059"/>
      <c r="K3" s="1038">
        <f>'入力表'!D47</f>
        <v>0</v>
      </c>
      <c r="L3" s="1038"/>
      <c r="M3" s="1038"/>
      <c r="N3" s="1038"/>
    </row>
    <row r="4" spans="1:14" ht="15" customHeight="1">
      <c r="A4" s="319"/>
      <c r="B4" s="319"/>
      <c r="C4" s="320"/>
      <c r="D4" s="319"/>
      <c r="E4" s="319"/>
      <c r="F4" s="319"/>
      <c r="G4" s="320"/>
      <c r="H4" s="1058" t="s">
        <v>29</v>
      </c>
      <c r="I4" s="1059"/>
      <c r="J4" s="1059"/>
      <c r="K4" s="1038">
        <f>'入力表'!G7</f>
        <v>0</v>
      </c>
      <c r="L4" s="1038"/>
      <c r="M4" s="1038"/>
      <c r="N4" s="1038"/>
    </row>
    <row r="5" spans="1:12" s="323" customFormat="1" ht="13.5">
      <c r="A5" s="322"/>
      <c r="C5" s="324"/>
      <c r="D5" s="325"/>
      <c r="E5" s="322"/>
      <c r="G5" s="324"/>
      <c r="H5" s="325"/>
      <c r="I5" s="325"/>
      <c r="J5" s="321"/>
      <c r="K5" s="326" t="s">
        <v>24</v>
      </c>
      <c r="L5" s="327">
        <f>'入力表'!C13</f>
        <v>0</v>
      </c>
    </row>
    <row r="6" spans="1:12" s="323" customFormat="1" ht="13.5">
      <c r="A6" s="322" t="s">
        <v>138</v>
      </c>
      <c r="B6" s="323" t="s">
        <v>289</v>
      </c>
      <c r="C6" s="324"/>
      <c r="D6" s="325"/>
      <c r="E6" s="322"/>
      <c r="G6" s="324"/>
      <c r="H6" s="325"/>
      <c r="I6" s="325"/>
      <c r="J6" s="321"/>
      <c r="K6" s="326" t="s">
        <v>25</v>
      </c>
      <c r="L6" s="327">
        <f>'入力表'!D13</f>
        <v>0</v>
      </c>
    </row>
    <row r="7" spans="1:12" s="323" customFormat="1" ht="13.5">
      <c r="A7" s="322" t="s">
        <v>138</v>
      </c>
      <c r="B7" s="1047" t="s">
        <v>349</v>
      </c>
      <c r="C7" s="1048"/>
      <c r="D7" s="1048"/>
      <c r="E7" s="1048"/>
      <c r="F7" s="1048"/>
      <c r="G7" s="1048"/>
      <c r="H7" s="1048"/>
      <c r="I7" s="1048"/>
      <c r="J7" s="1048"/>
      <c r="K7" s="326" t="s">
        <v>71</v>
      </c>
      <c r="L7" s="327">
        <f>'入力表'!E13</f>
        <v>0</v>
      </c>
    </row>
    <row r="8" spans="1:12" s="323" customFormat="1" ht="13.5">
      <c r="A8" s="328" t="s">
        <v>138</v>
      </c>
      <c r="B8" s="329" t="s">
        <v>70</v>
      </c>
      <c r="C8" s="330"/>
      <c r="D8" s="325"/>
      <c r="E8" s="322"/>
      <c r="F8" s="325"/>
      <c r="G8" s="324"/>
      <c r="H8" s="325"/>
      <c r="I8" s="322"/>
      <c r="J8" s="321"/>
      <c r="K8" s="326" t="s">
        <v>221</v>
      </c>
      <c r="L8" s="327">
        <f>６カリキュラム!J7:J8</f>
        <v>0</v>
      </c>
    </row>
    <row r="9" spans="1:12" s="323" customFormat="1" ht="13.5">
      <c r="A9" s="328" t="s">
        <v>138</v>
      </c>
      <c r="B9" s="329" t="s">
        <v>276</v>
      </c>
      <c r="C9" s="330"/>
      <c r="D9" s="325"/>
      <c r="E9" s="322"/>
      <c r="F9" s="325"/>
      <c r="G9" s="324"/>
      <c r="H9" s="325"/>
      <c r="I9" s="322"/>
      <c r="J9" s="321"/>
      <c r="K9" s="326"/>
      <c r="L9" s="331"/>
    </row>
    <row r="10" spans="1:12" ht="11.25" customHeight="1" thickBot="1">
      <c r="A10" s="319"/>
      <c r="B10" s="319"/>
      <c r="C10" s="320"/>
      <c r="D10" s="319"/>
      <c r="E10" s="319"/>
      <c r="F10" s="319"/>
      <c r="G10" s="320"/>
      <c r="H10" s="319"/>
      <c r="I10" s="319"/>
      <c r="J10" s="319"/>
      <c r="K10" s="320"/>
      <c r="L10" s="319"/>
    </row>
    <row r="11" spans="1:11" ht="27" customHeight="1" thickBot="1" thickTop="1">
      <c r="A11" s="1060" t="s">
        <v>287</v>
      </c>
      <c r="B11" s="1052"/>
      <c r="C11" s="1053"/>
      <c r="D11" s="439" t="s">
        <v>65</v>
      </c>
      <c r="E11" s="1060" t="s">
        <v>327</v>
      </c>
      <c r="F11" s="1061"/>
      <c r="G11" s="1061"/>
      <c r="H11" s="439" t="s">
        <v>65</v>
      </c>
      <c r="K11" s="318"/>
    </row>
    <row r="12" spans="1:8" s="332" customFormat="1" ht="27" customHeight="1" thickTop="1">
      <c r="A12" s="648">
        <v>43040</v>
      </c>
      <c r="B12" s="649">
        <f>A12</f>
        <v>43040</v>
      </c>
      <c r="C12" s="561"/>
      <c r="D12" s="650"/>
      <c r="E12" s="626">
        <v>43070</v>
      </c>
      <c r="F12" s="630">
        <f>E12</f>
        <v>43070</v>
      </c>
      <c r="G12" s="514"/>
      <c r="H12" s="551"/>
    </row>
    <row r="13" spans="1:8" s="332" customFormat="1" ht="27" customHeight="1">
      <c r="A13" s="651">
        <f>A12+1</f>
        <v>43041</v>
      </c>
      <c r="B13" s="654">
        <f aca="true" t="shared" si="0" ref="B13:B41">A13</f>
        <v>43041</v>
      </c>
      <c r="C13" s="349"/>
      <c r="D13" s="512"/>
      <c r="E13" s="635">
        <f>E12+1</f>
        <v>43071</v>
      </c>
      <c r="F13" s="641">
        <f aca="true" t="shared" si="1" ref="F13:F42">E13</f>
        <v>43071</v>
      </c>
      <c r="G13" s="642"/>
      <c r="H13" s="640"/>
    </row>
    <row r="14" spans="1:8" s="332" customFormat="1" ht="27" customHeight="1">
      <c r="A14" s="635">
        <f aca="true" t="shared" si="2" ref="A14:A41">A13+1</f>
        <v>43042</v>
      </c>
      <c r="B14" s="641">
        <f t="shared" si="0"/>
        <v>43042</v>
      </c>
      <c r="C14" s="643"/>
      <c r="D14" s="640"/>
      <c r="E14" s="635">
        <f aca="true" t="shared" si="3" ref="E14:E42">E13+1</f>
        <v>43072</v>
      </c>
      <c r="F14" s="641">
        <f t="shared" si="1"/>
        <v>43072</v>
      </c>
      <c r="G14" s="643"/>
      <c r="H14" s="640"/>
    </row>
    <row r="15" spans="1:8" s="332" customFormat="1" ht="27" customHeight="1">
      <c r="A15" s="635">
        <f t="shared" si="2"/>
        <v>43043</v>
      </c>
      <c r="B15" s="697">
        <f t="shared" si="0"/>
        <v>43043</v>
      </c>
      <c r="C15" s="643"/>
      <c r="D15" s="640"/>
      <c r="E15" s="685">
        <f t="shared" si="3"/>
        <v>43073</v>
      </c>
      <c r="F15" s="686">
        <f t="shared" si="1"/>
        <v>43073</v>
      </c>
      <c r="G15" s="687"/>
      <c r="H15" s="688"/>
    </row>
    <row r="16" spans="1:8" s="332" customFormat="1" ht="27" customHeight="1">
      <c r="A16" s="635">
        <f t="shared" si="2"/>
        <v>43044</v>
      </c>
      <c r="B16" s="641">
        <f t="shared" si="0"/>
        <v>43044</v>
      </c>
      <c r="C16" s="642"/>
      <c r="D16" s="640"/>
      <c r="E16" s="624">
        <f t="shared" si="3"/>
        <v>43074</v>
      </c>
      <c r="F16" s="627">
        <f t="shared" si="1"/>
        <v>43074</v>
      </c>
      <c r="G16" s="350"/>
      <c r="H16" s="552"/>
    </row>
    <row r="17" spans="1:8" s="332" customFormat="1" ht="27" customHeight="1">
      <c r="A17" s="685">
        <f t="shared" si="2"/>
        <v>43045</v>
      </c>
      <c r="B17" s="686">
        <f t="shared" si="0"/>
        <v>43045</v>
      </c>
      <c r="C17" s="689"/>
      <c r="D17" s="688"/>
      <c r="E17" s="624">
        <f t="shared" si="3"/>
        <v>43075</v>
      </c>
      <c r="F17" s="627">
        <f t="shared" si="1"/>
        <v>43075</v>
      </c>
      <c r="G17" s="350"/>
      <c r="H17" s="552"/>
    </row>
    <row r="18" spans="1:8" s="332" customFormat="1" ht="27" customHeight="1">
      <c r="A18" s="651">
        <f t="shared" si="2"/>
        <v>43046</v>
      </c>
      <c r="B18" s="652">
        <f t="shared" si="0"/>
        <v>43046</v>
      </c>
      <c r="C18" s="349"/>
      <c r="D18" s="512"/>
      <c r="E18" s="624">
        <f t="shared" si="3"/>
        <v>43076</v>
      </c>
      <c r="F18" s="627">
        <f t="shared" si="1"/>
        <v>43076</v>
      </c>
      <c r="G18" s="350"/>
      <c r="H18" s="552"/>
    </row>
    <row r="19" spans="1:8" s="332" customFormat="1" ht="27" customHeight="1">
      <c r="A19" s="651">
        <f t="shared" si="2"/>
        <v>43047</v>
      </c>
      <c r="B19" s="652">
        <f t="shared" si="0"/>
        <v>43047</v>
      </c>
      <c r="C19" s="349"/>
      <c r="D19" s="512"/>
      <c r="E19" s="624">
        <f t="shared" si="3"/>
        <v>43077</v>
      </c>
      <c r="F19" s="627">
        <f t="shared" si="1"/>
        <v>43077</v>
      </c>
      <c r="G19" s="350"/>
      <c r="H19" s="552"/>
    </row>
    <row r="20" spans="1:8" s="332" customFormat="1" ht="27" customHeight="1">
      <c r="A20" s="651">
        <f t="shared" si="2"/>
        <v>43048</v>
      </c>
      <c r="B20" s="652">
        <f t="shared" si="0"/>
        <v>43048</v>
      </c>
      <c r="C20" s="349"/>
      <c r="D20" s="512"/>
      <c r="E20" s="635">
        <f t="shared" si="3"/>
        <v>43078</v>
      </c>
      <c r="F20" s="697">
        <f t="shared" si="1"/>
        <v>43078</v>
      </c>
      <c r="G20" s="642"/>
      <c r="H20" s="640"/>
    </row>
    <row r="21" spans="1:8" s="332" customFormat="1" ht="27" customHeight="1">
      <c r="A21" s="651">
        <f t="shared" si="2"/>
        <v>43049</v>
      </c>
      <c r="B21" s="652">
        <f t="shared" si="0"/>
        <v>43049</v>
      </c>
      <c r="C21" s="349"/>
      <c r="D21" s="512"/>
      <c r="E21" s="635">
        <f t="shared" si="3"/>
        <v>43079</v>
      </c>
      <c r="F21" s="641">
        <f t="shared" si="1"/>
        <v>43079</v>
      </c>
      <c r="G21" s="642"/>
      <c r="H21" s="640"/>
    </row>
    <row r="22" spans="1:8" s="332" customFormat="1" ht="27" customHeight="1">
      <c r="A22" s="635">
        <f t="shared" si="2"/>
        <v>43050</v>
      </c>
      <c r="B22" s="697">
        <f t="shared" si="0"/>
        <v>43050</v>
      </c>
      <c r="C22" s="642"/>
      <c r="D22" s="640"/>
      <c r="E22" s="685">
        <f t="shared" si="3"/>
        <v>43080</v>
      </c>
      <c r="F22" s="686">
        <f t="shared" si="1"/>
        <v>43080</v>
      </c>
      <c r="G22" s="689"/>
      <c r="H22" s="688"/>
    </row>
    <row r="23" spans="1:8" s="332" customFormat="1" ht="27" customHeight="1">
      <c r="A23" s="635">
        <f t="shared" si="2"/>
        <v>43051</v>
      </c>
      <c r="B23" s="641">
        <f t="shared" si="0"/>
        <v>43051</v>
      </c>
      <c r="C23" s="642"/>
      <c r="D23" s="640"/>
      <c r="E23" s="624">
        <f t="shared" si="3"/>
        <v>43081</v>
      </c>
      <c r="F23" s="627">
        <f t="shared" si="1"/>
        <v>43081</v>
      </c>
      <c r="G23" s="350"/>
      <c r="H23" s="552"/>
    </row>
    <row r="24" spans="1:8" s="332" customFormat="1" ht="27" customHeight="1">
      <c r="A24" s="685">
        <f t="shared" si="2"/>
        <v>43052</v>
      </c>
      <c r="B24" s="686">
        <f t="shared" si="0"/>
        <v>43052</v>
      </c>
      <c r="C24" s="689"/>
      <c r="D24" s="688"/>
      <c r="E24" s="624">
        <f t="shared" si="3"/>
        <v>43082</v>
      </c>
      <c r="F24" s="627">
        <f t="shared" si="1"/>
        <v>43082</v>
      </c>
      <c r="G24" s="350"/>
      <c r="H24" s="552"/>
    </row>
    <row r="25" spans="1:8" s="332" customFormat="1" ht="27" customHeight="1">
      <c r="A25" s="651">
        <f t="shared" si="2"/>
        <v>43053</v>
      </c>
      <c r="B25" s="652">
        <f t="shared" si="0"/>
        <v>43053</v>
      </c>
      <c r="C25" s="511"/>
      <c r="D25" s="513"/>
      <c r="E25" s="624">
        <f t="shared" si="3"/>
        <v>43083</v>
      </c>
      <c r="F25" s="627">
        <f t="shared" si="1"/>
        <v>43083</v>
      </c>
      <c r="G25" s="554"/>
      <c r="H25" s="556"/>
    </row>
    <row r="26" spans="1:8" s="332" customFormat="1" ht="27" customHeight="1">
      <c r="A26" s="651">
        <f t="shared" si="2"/>
        <v>43054</v>
      </c>
      <c r="B26" s="652">
        <f t="shared" si="0"/>
        <v>43054</v>
      </c>
      <c r="C26" s="349"/>
      <c r="D26" s="512"/>
      <c r="E26" s="624">
        <f t="shared" si="3"/>
        <v>43084</v>
      </c>
      <c r="F26" s="627">
        <f t="shared" si="1"/>
        <v>43084</v>
      </c>
      <c r="G26" s="350"/>
      <c r="H26" s="552"/>
    </row>
    <row r="27" spans="1:8" s="332" customFormat="1" ht="27" customHeight="1">
      <c r="A27" s="651">
        <f t="shared" si="2"/>
        <v>43055</v>
      </c>
      <c r="B27" s="652">
        <f t="shared" si="0"/>
        <v>43055</v>
      </c>
      <c r="C27" s="349"/>
      <c r="D27" s="512"/>
      <c r="E27" s="635">
        <f t="shared" si="3"/>
        <v>43085</v>
      </c>
      <c r="F27" s="697">
        <f t="shared" si="1"/>
        <v>43085</v>
      </c>
      <c r="G27" s="642"/>
      <c r="H27" s="640"/>
    </row>
    <row r="28" spans="1:8" s="332" customFormat="1" ht="27" customHeight="1">
      <c r="A28" s="651">
        <f t="shared" si="2"/>
        <v>43056</v>
      </c>
      <c r="B28" s="652">
        <f t="shared" si="0"/>
        <v>43056</v>
      </c>
      <c r="C28" s="349"/>
      <c r="D28" s="512"/>
      <c r="E28" s="635">
        <f t="shared" si="3"/>
        <v>43086</v>
      </c>
      <c r="F28" s="641">
        <f t="shared" si="1"/>
        <v>43086</v>
      </c>
      <c r="G28" s="642"/>
      <c r="H28" s="640"/>
    </row>
    <row r="29" spans="1:8" s="332" customFormat="1" ht="27" customHeight="1">
      <c r="A29" s="635">
        <f t="shared" si="2"/>
        <v>43057</v>
      </c>
      <c r="B29" s="697">
        <f t="shared" si="0"/>
        <v>43057</v>
      </c>
      <c r="C29" s="642"/>
      <c r="D29" s="640"/>
      <c r="E29" s="685">
        <f t="shared" si="3"/>
        <v>43087</v>
      </c>
      <c r="F29" s="686">
        <f t="shared" si="1"/>
        <v>43087</v>
      </c>
      <c r="G29" s="689"/>
      <c r="H29" s="688"/>
    </row>
    <row r="30" spans="1:8" s="332" customFormat="1" ht="27" customHeight="1">
      <c r="A30" s="635">
        <f t="shared" si="2"/>
        <v>43058</v>
      </c>
      <c r="B30" s="641">
        <f t="shared" si="0"/>
        <v>43058</v>
      </c>
      <c r="C30" s="642"/>
      <c r="D30" s="640"/>
      <c r="E30" s="624">
        <f t="shared" si="3"/>
        <v>43088</v>
      </c>
      <c r="F30" s="627">
        <f t="shared" si="1"/>
        <v>43088</v>
      </c>
      <c r="G30" s="350"/>
      <c r="H30" s="552"/>
    </row>
    <row r="31" spans="1:8" s="332" customFormat="1" ht="27" customHeight="1">
      <c r="A31" s="685">
        <f t="shared" si="2"/>
        <v>43059</v>
      </c>
      <c r="B31" s="686">
        <f t="shared" si="0"/>
        <v>43059</v>
      </c>
      <c r="C31" s="689"/>
      <c r="D31" s="688"/>
      <c r="E31" s="624">
        <f t="shared" si="3"/>
        <v>43089</v>
      </c>
      <c r="F31" s="627">
        <f t="shared" si="1"/>
        <v>43089</v>
      </c>
      <c r="G31" s="350"/>
      <c r="H31" s="552"/>
    </row>
    <row r="32" spans="1:8" s="332" customFormat="1" ht="27" customHeight="1">
      <c r="A32" s="651">
        <f t="shared" si="2"/>
        <v>43060</v>
      </c>
      <c r="B32" s="652">
        <f t="shared" si="0"/>
        <v>43060</v>
      </c>
      <c r="C32" s="349"/>
      <c r="D32" s="512"/>
      <c r="E32" s="624">
        <f t="shared" si="3"/>
        <v>43090</v>
      </c>
      <c r="F32" s="627">
        <f t="shared" si="1"/>
        <v>43090</v>
      </c>
      <c r="G32" s="350"/>
      <c r="H32" s="552"/>
    </row>
    <row r="33" spans="1:8" s="332" customFormat="1" ht="27" customHeight="1">
      <c r="A33" s="651">
        <f t="shared" si="2"/>
        <v>43061</v>
      </c>
      <c r="B33" s="652">
        <f t="shared" si="0"/>
        <v>43061</v>
      </c>
      <c r="C33" s="349"/>
      <c r="D33" s="512"/>
      <c r="E33" s="624">
        <f t="shared" si="3"/>
        <v>43091</v>
      </c>
      <c r="F33" s="627">
        <f t="shared" si="1"/>
        <v>43091</v>
      </c>
      <c r="G33" s="350"/>
      <c r="H33" s="552"/>
    </row>
    <row r="34" spans="1:8" s="332" customFormat="1" ht="27" customHeight="1">
      <c r="A34" s="635">
        <f t="shared" si="2"/>
        <v>43062</v>
      </c>
      <c r="B34" s="641">
        <f t="shared" si="0"/>
        <v>43062</v>
      </c>
      <c r="C34" s="644"/>
      <c r="D34" s="638"/>
      <c r="E34" s="635">
        <f t="shared" si="3"/>
        <v>43092</v>
      </c>
      <c r="F34" s="641">
        <f t="shared" si="1"/>
        <v>43092</v>
      </c>
      <c r="G34" s="644"/>
      <c r="H34" s="638"/>
    </row>
    <row r="35" spans="1:8" s="332" customFormat="1" ht="27" customHeight="1">
      <c r="A35" s="651">
        <f t="shared" si="2"/>
        <v>43063</v>
      </c>
      <c r="B35" s="652">
        <f t="shared" si="0"/>
        <v>43063</v>
      </c>
      <c r="C35" s="657"/>
      <c r="D35" s="513"/>
      <c r="E35" s="635">
        <f t="shared" si="3"/>
        <v>43093</v>
      </c>
      <c r="F35" s="641">
        <f t="shared" si="1"/>
        <v>43093</v>
      </c>
      <c r="G35" s="644"/>
      <c r="H35" s="638"/>
    </row>
    <row r="36" spans="1:8" s="332" customFormat="1" ht="27" customHeight="1">
      <c r="A36" s="635">
        <f t="shared" si="2"/>
        <v>43064</v>
      </c>
      <c r="B36" s="697">
        <f t="shared" si="0"/>
        <v>43064</v>
      </c>
      <c r="C36" s="642"/>
      <c r="D36" s="640"/>
      <c r="E36" s="685">
        <f t="shared" si="3"/>
        <v>43094</v>
      </c>
      <c r="F36" s="686">
        <f t="shared" si="1"/>
        <v>43094</v>
      </c>
      <c r="G36" s="689"/>
      <c r="H36" s="688"/>
    </row>
    <row r="37" spans="1:8" s="332" customFormat="1" ht="27" customHeight="1">
      <c r="A37" s="635">
        <f t="shared" si="2"/>
        <v>43065</v>
      </c>
      <c r="B37" s="641">
        <f t="shared" si="0"/>
        <v>43065</v>
      </c>
      <c r="C37" s="642"/>
      <c r="D37" s="640"/>
      <c r="E37" s="624">
        <f t="shared" si="3"/>
        <v>43095</v>
      </c>
      <c r="F37" s="627">
        <f t="shared" si="1"/>
        <v>43095</v>
      </c>
      <c r="G37" s="350"/>
      <c r="H37" s="552"/>
    </row>
    <row r="38" spans="1:8" s="332" customFormat="1" ht="27" customHeight="1">
      <c r="A38" s="685">
        <f t="shared" si="2"/>
        <v>43066</v>
      </c>
      <c r="B38" s="686">
        <f t="shared" si="0"/>
        <v>43066</v>
      </c>
      <c r="C38" s="689"/>
      <c r="D38" s="688"/>
      <c r="E38" s="624">
        <f t="shared" si="3"/>
        <v>43096</v>
      </c>
      <c r="F38" s="627">
        <f t="shared" si="1"/>
        <v>43096</v>
      </c>
      <c r="G38" s="350"/>
      <c r="H38" s="552"/>
    </row>
    <row r="39" spans="1:8" s="332" customFormat="1" ht="27" customHeight="1">
      <c r="A39" s="651">
        <f t="shared" si="2"/>
        <v>43067</v>
      </c>
      <c r="B39" s="652">
        <f t="shared" si="0"/>
        <v>43067</v>
      </c>
      <c r="C39" s="349"/>
      <c r="D39" s="512"/>
      <c r="E39" s="624">
        <f t="shared" si="3"/>
        <v>43097</v>
      </c>
      <c r="F39" s="627">
        <f t="shared" si="1"/>
        <v>43097</v>
      </c>
      <c r="G39" s="350"/>
      <c r="H39" s="552"/>
    </row>
    <row r="40" spans="1:8" s="332" customFormat="1" ht="27" customHeight="1">
      <c r="A40" s="651">
        <f t="shared" si="2"/>
        <v>43068</v>
      </c>
      <c r="B40" s="654">
        <f t="shared" si="0"/>
        <v>43068</v>
      </c>
      <c r="C40" s="349"/>
      <c r="D40" s="512"/>
      <c r="E40" s="635">
        <f t="shared" si="3"/>
        <v>43098</v>
      </c>
      <c r="F40" s="641">
        <f t="shared" si="1"/>
        <v>43098</v>
      </c>
      <c r="G40" s="642"/>
      <c r="H40" s="640"/>
    </row>
    <row r="41" spans="1:8" s="332" customFormat="1" ht="27" customHeight="1">
      <c r="A41" s="658">
        <f t="shared" si="2"/>
        <v>43069</v>
      </c>
      <c r="B41" s="659">
        <f t="shared" si="0"/>
        <v>43069</v>
      </c>
      <c r="C41" s="660"/>
      <c r="D41" s="563"/>
      <c r="E41" s="679">
        <f t="shared" si="3"/>
        <v>43099</v>
      </c>
      <c r="F41" s="680">
        <f t="shared" si="1"/>
        <v>43099</v>
      </c>
      <c r="G41" s="681"/>
      <c r="H41" s="682"/>
    </row>
    <row r="42" spans="1:10" s="332" customFormat="1" ht="27" customHeight="1" thickBot="1">
      <c r="A42" s="661"/>
      <c r="B42" s="663"/>
      <c r="C42" s="584"/>
      <c r="D42" s="562"/>
      <c r="E42" s="645">
        <f t="shared" si="3"/>
        <v>43100</v>
      </c>
      <c r="F42" s="665">
        <f t="shared" si="1"/>
        <v>43100</v>
      </c>
      <c r="G42" s="646"/>
      <c r="H42" s="647"/>
      <c r="I42" s="1045" t="s">
        <v>274</v>
      </c>
      <c r="J42" s="1046"/>
    </row>
    <row r="43" spans="1:10" s="332" customFormat="1" ht="27" customHeight="1" thickBot="1" thickTop="1">
      <c r="A43" s="1043" t="s">
        <v>69</v>
      </c>
      <c r="B43" s="1044"/>
      <c r="C43" s="510">
        <f>COUNTIF(C12:C42,"*")-COUNTIF(C12:C42,"入校*")-COUNTIF(C12:C42,"修了*")</f>
        <v>0</v>
      </c>
      <c r="D43" s="558" t="s">
        <v>68</v>
      </c>
      <c r="E43" s="1043" t="s">
        <v>69</v>
      </c>
      <c r="F43" s="1044"/>
      <c r="G43" s="510">
        <f>COUNTIF(G12:G42,"*")-COUNTIF(G12:G42,"入校*")-COUNTIF(G12:G42,"修了*")</f>
        <v>0</v>
      </c>
      <c r="H43" s="558" t="s">
        <v>68</v>
      </c>
      <c r="I43" s="438">
        <f aca="true" t="shared" si="4" ref="I43:I48">SUM(C43,G43)</f>
        <v>0</v>
      </c>
      <c r="J43" s="333" t="s">
        <v>68</v>
      </c>
    </row>
    <row r="44" spans="1:10" s="332" customFormat="1" ht="27" customHeight="1" thickTop="1">
      <c r="A44" s="1049" t="s">
        <v>66</v>
      </c>
      <c r="B44" s="1050"/>
      <c r="C44" s="352"/>
      <c r="D44" s="361" t="s">
        <v>65</v>
      </c>
      <c r="E44" s="1049" t="s">
        <v>66</v>
      </c>
      <c r="F44" s="1050"/>
      <c r="G44" s="351"/>
      <c r="H44" s="334" t="s">
        <v>65</v>
      </c>
      <c r="I44" s="438">
        <f t="shared" si="4"/>
        <v>0</v>
      </c>
      <c r="J44" s="333" t="s">
        <v>65</v>
      </c>
    </row>
    <row r="45" spans="1:10" s="332" customFormat="1" ht="27" customHeight="1">
      <c r="A45" s="1041" t="s">
        <v>67</v>
      </c>
      <c r="B45" s="1042"/>
      <c r="C45" s="353"/>
      <c r="D45" s="559" t="s">
        <v>65</v>
      </c>
      <c r="E45" s="1041" t="s">
        <v>67</v>
      </c>
      <c r="F45" s="1042"/>
      <c r="G45" s="349"/>
      <c r="H45" s="335" t="s">
        <v>65</v>
      </c>
      <c r="I45" s="438">
        <f t="shared" si="4"/>
        <v>0</v>
      </c>
      <c r="J45" s="333" t="s">
        <v>65</v>
      </c>
    </row>
    <row r="46" spans="1:10" s="332" customFormat="1" ht="27" customHeight="1" thickBot="1">
      <c r="A46" s="1056" t="s">
        <v>71</v>
      </c>
      <c r="B46" s="1057"/>
      <c r="C46" s="359"/>
      <c r="D46" s="560" t="s">
        <v>65</v>
      </c>
      <c r="E46" s="1056" t="s">
        <v>71</v>
      </c>
      <c r="F46" s="1057"/>
      <c r="G46" s="360"/>
      <c r="H46" s="348" t="s">
        <v>65</v>
      </c>
      <c r="I46" s="438">
        <f t="shared" si="4"/>
        <v>0</v>
      </c>
      <c r="J46" s="333" t="s">
        <v>65</v>
      </c>
    </row>
    <row r="47" spans="1:10" s="332" customFormat="1" ht="27" customHeight="1" thickTop="1">
      <c r="A47" s="1039" t="s">
        <v>278</v>
      </c>
      <c r="B47" s="1040"/>
      <c r="C47" s="336">
        <f>SUM(C44:C46)</f>
        <v>0</v>
      </c>
      <c r="D47" s="337" t="s">
        <v>65</v>
      </c>
      <c r="E47" s="1039" t="s">
        <v>278</v>
      </c>
      <c r="F47" s="1040"/>
      <c r="G47" s="338">
        <f>SUM(G44:G46)</f>
        <v>0</v>
      </c>
      <c r="H47" s="339" t="s">
        <v>65</v>
      </c>
      <c r="I47" s="438">
        <f t="shared" si="4"/>
        <v>0</v>
      </c>
      <c r="J47" s="333" t="s">
        <v>65</v>
      </c>
    </row>
    <row r="48" spans="1:10" s="332" customFormat="1" ht="27" customHeight="1" thickBot="1">
      <c r="A48" s="1054" t="s">
        <v>223</v>
      </c>
      <c r="B48" s="1055"/>
      <c r="C48" s="340"/>
      <c r="D48" s="341" t="s">
        <v>65</v>
      </c>
      <c r="E48" s="1054" t="s">
        <v>223</v>
      </c>
      <c r="F48" s="1055"/>
      <c r="G48" s="340"/>
      <c r="H48" s="341" t="s">
        <v>65</v>
      </c>
      <c r="I48" s="342">
        <f t="shared" si="4"/>
        <v>0</v>
      </c>
      <c r="J48" s="333" t="s">
        <v>65</v>
      </c>
    </row>
    <row r="49" spans="3:11" ht="14.25" thickTop="1">
      <c r="C49" s="343">
        <f>IF(I44=L5,"","＜ERROR＞")</f>
      </c>
      <c r="G49" s="343">
        <f>IF(I45=L6,"","＜ERROR＞")</f>
      </c>
      <c r="K49" s="343">
        <f>IF(I46=L7,"","＜ERROR＞")</f>
      </c>
    </row>
    <row r="50" spans="3:11" ht="13.5">
      <c r="C50" s="344">
        <f>IF(I44=L5,"","学科時間数が一致していません！")</f>
      </c>
      <c r="G50" s="344">
        <f>IF(I45=L6,"","実技時間数が一致していません！")</f>
      </c>
      <c r="K50" s="344">
        <f>IF(I46=L7,"","就職支援時間数が一致していません！")</f>
      </c>
    </row>
    <row r="53" spans="2:5" ht="13.5">
      <c r="B53" s="345"/>
      <c r="C53" s="346"/>
      <c r="D53" s="347"/>
      <c r="E53" s="347"/>
    </row>
    <row r="54" spans="2:5" ht="13.5">
      <c r="B54" s="345"/>
      <c r="C54" s="347"/>
      <c r="D54" s="346"/>
      <c r="E54" s="345"/>
    </row>
    <row r="55" spans="2:5" ht="13.5">
      <c r="B55" s="345"/>
      <c r="C55" s="347"/>
      <c r="D55" s="346"/>
      <c r="E55" s="345"/>
    </row>
    <row r="56" spans="2:5" ht="13.5">
      <c r="B56" s="345"/>
      <c r="C56" s="347"/>
      <c r="D56" s="346"/>
      <c r="E56" s="345"/>
    </row>
    <row r="57" spans="2:5" ht="13.5">
      <c r="B57" s="345"/>
      <c r="C57" s="347"/>
      <c r="D57" s="346"/>
      <c r="E57" s="345"/>
    </row>
  </sheetData>
  <sheetProtection formatCells="0" formatColumns="0" formatRows="0"/>
  <protectedRanges>
    <protectedRange sqref="G21:H24 G26:H26 G28:H32 G34:H40 G16:H19" name="範囲1_2"/>
    <protectedRange sqref="G25:H25 G13:H15" name="範囲1_2_1_2"/>
    <protectedRange sqref="C21:D24 C26:D26 C28:D32 C34:D40 C16:D19" name="範囲1_2_2"/>
    <protectedRange sqref="C25:D25 C13:D15" name="範囲1_2_1_2_1"/>
  </protectedRanges>
  <mergeCells count="20">
    <mergeCell ref="A46:B46"/>
    <mergeCell ref="E46:F46"/>
    <mergeCell ref="A47:B47"/>
    <mergeCell ref="E47:F47"/>
    <mergeCell ref="A48:B48"/>
    <mergeCell ref="E48:F48"/>
    <mergeCell ref="I42:J42"/>
    <mergeCell ref="A43:B43"/>
    <mergeCell ref="E43:F43"/>
    <mergeCell ref="A44:B44"/>
    <mergeCell ref="E44:F44"/>
    <mergeCell ref="A45:B45"/>
    <mergeCell ref="E45:F45"/>
    <mergeCell ref="H3:J3"/>
    <mergeCell ref="K3:N3"/>
    <mergeCell ref="H4:J4"/>
    <mergeCell ref="K4:N4"/>
    <mergeCell ref="B7:J7"/>
    <mergeCell ref="A11:C11"/>
    <mergeCell ref="E11:G11"/>
  </mergeCells>
  <printOptions/>
  <pageMargins left="0.5905511811023623" right="0.3937007874015748" top="0.5905511811023623" bottom="0.3937007874015748" header="0.31496062992125984" footer="0.5118110236220472"/>
  <pageSetup cellComments="asDisplayed" horizontalDpi="600" verticalDpi="600" orientation="portrait" paperSize="9" scale="70" r:id="rId3"/>
  <headerFooter alignWithMargins="0">
    <oddHeader>&amp;R&amp;10&amp;F</oddHeader>
  </headerFooter>
  <legacyDrawing r:id="rId2"/>
</worksheet>
</file>

<file path=xl/worksheets/sheet15.xml><?xml version="1.0" encoding="utf-8"?>
<worksheet xmlns="http://schemas.openxmlformats.org/spreadsheetml/2006/main" xmlns:r="http://schemas.openxmlformats.org/officeDocument/2006/relationships">
  <dimension ref="A1:N57"/>
  <sheetViews>
    <sheetView zoomScale="75" zoomScaleNormal="75" zoomScalePageLayoutView="0" workbookViewId="0" topLeftCell="A34">
      <selection activeCell="G42" sqref="G42"/>
    </sheetView>
  </sheetViews>
  <sheetFormatPr defaultColWidth="9.00390625" defaultRowHeight="13.5"/>
  <cols>
    <col min="1" max="1" width="4.625" style="318" customWidth="1"/>
    <col min="2" max="2" width="3.375" style="318" bestFit="1" customWidth="1"/>
    <col min="3" max="3" width="27.625" style="332" customWidth="1"/>
    <col min="4" max="4" width="5.75390625" style="318" customWidth="1"/>
    <col min="5" max="5" width="4.625" style="318" customWidth="1"/>
    <col min="6" max="6" width="3.375" style="318" bestFit="1" customWidth="1"/>
    <col min="7" max="7" width="27.625" style="332" customWidth="1"/>
    <col min="8" max="8" width="5.75390625" style="318" customWidth="1"/>
    <col min="9" max="9" width="4.625" style="318" customWidth="1"/>
    <col min="10" max="10" width="3.375" style="318" bestFit="1" customWidth="1"/>
    <col min="11" max="11" width="15.625" style="332" customWidth="1"/>
    <col min="12" max="12" width="5.75390625" style="318" customWidth="1"/>
    <col min="13" max="13" width="5.00390625" style="318" bestFit="1" customWidth="1"/>
    <col min="14" max="14" width="5.625" style="318" bestFit="1" customWidth="1"/>
    <col min="15" max="16384" width="9.00390625" style="318" customWidth="1"/>
  </cols>
  <sheetData>
    <row r="1" spans="1:12" ht="17.25">
      <c r="A1" s="315" t="s">
        <v>350</v>
      </c>
      <c r="B1" s="315"/>
      <c r="C1" s="316"/>
      <c r="D1" s="315"/>
      <c r="E1" s="315"/>
      <c r="F1" s="315"/>
      <c r="G1" s="316"/>
      <c r="H1" s="315"/>
      <c r="I1" s="317">
        <v>12</v>
      </c>
      <c r="J1" s="315"/>
      <c r="K1" s="316" t="s">
        <v>33</v>
      </c>
      <c r="L1" s="315"/>
    </row>
    <row r="2" spans="1:12" ht="9.75" customHeight="1">
      <c r="A2" s="319"/>
      <c r="B2" s="319"/>
      <c r="C2" s="320"/>
      <c r="D2" s="319"/>
      <c r="E2" s="319"/>
      <c r="F2" s="319"/>
      <c r="G2" s="320"/>
      <c r="H2" s="319"/>
      <c r="I2" s="319"/>
      <c r="J2" s="319"/>
      <c r="K2" s="320"/>
      <c r="L2" s="319"/>
    </row>
    <row r="3" spans="1:14" ht="15" customHeight="1">
      <c r="A3" s="319"/>
      <c r="B3" s="319"/>
      <c r="C3" s="320"/>
      <c r="D3" s="319"/>
      <c r="E3" s="319"/>
      <c r="F3" s="319"/>
      <c r="G3" s="320"/>
      <c r="H3" s="1058" t="s">
        <v>222</v>
      </c>
      <c r="I3" s="1059"/>
      <c r="J3" s="1059"/>
      <c r="K3" s="1038">
        <f>'入力表'!D47</f>
        <v>0</v>
      </c>
      <c r="L3" s="1038"/>
      <c r="M3" s="1038"/>
      <c r="N3" s="1038"/>
    </row>
    <row r="4" spans="1:14" ht="15" customHeight="1">
      <c r="A4" s="319"/>
      <c r="B4" s="319"/>
      <c r="C4" s="320"/>
      <c r="D4" s="319"/>
      <c r="E4" s="319"/>
      <c r="F4" s="319"/>
      <c r="G4" s="320"/>
      <c r="H4" s="1058" t="s">
        <v>29</v>
      </c>
      <c r="I4" s="1059"/>
      <c r="J4" s="1059"/>
      <c r="K4" s="1038">
        <f>'入力表'!G7</f>
        <v>0</v>
      </c>
      <c r="L4" s="1038"/>
      <c r="M4" s="1038"/>
      <c r="N4" s="1038"/>
    </row>
    <row r="5" spans="1:12" s="323" customFormat="1" ht="13.5">
      <c r="A5" s="322"/>
      <c r="C5" s="324"/>
      <c r="D5" s="325"/>
      <c r="E5" s="322"/>
      <c r="G5" s="324"/>
      <c r="H5" s="325"/>
      <c r="I5" s="325"/>
      <c r="J5" s="321"/>
      <c r="K5" s="326" t="s">
        <v>24</v>
      </c>
      <c r="L5" s="327">
        <f>'入力表'!C13</f>
        <v>0</v>
      </c>
    </row>
    <row r="6" spans="1:12" s="323" customFormat="1" ht="13.5">
      <c r="A6" s="322" t="s">
        <v>138</v>
      </c>
      <c r="B6" s="323" t="s">
        <v>289</v>
      </c>
      <c r="C6" s="324"/>
      <c r="D6" s="325"/>
      <c r="E6" s="322"/>
      <c r="G6" s="324"/>
      <c r="H6" s="325"/>
      <c r="I6" s="325"/>
      <c r="J6" s="321"/>
      <c r="K6" s="326" t="s">
        <v>25</v>
      </c>
      <c r="L6" s="327">
        <f>'入力表'!D13</f>
        <v>0</v>
      </c>
    </row>
    <row r="7" spans="1:12" s="323" customFormat="1" ht="13.5">
      <c r="A7" s="322" t="s">
        <v>138</v>
      </c>
      <c r="B7" s="1047" t="s">
        <v>349</v>
      </c>
      <c r="C7" s="1048"/>
      <c r="D7" s="1048"/>
      <c r="E7" s="1048"/>
      <c r="F7" s="1048"/>
      <c r="G7" s="1048"/>
      <c r="H7" s="1048"/>
      <c r="I7" s="1048"/>
      <c r="J7" s="1048"/>
      <c r="K7" s="326" t="s">
        <v>71</v>
      </c>
      <c r="L7" s="327">
        <f>'入力表'!E13</f>
        <v>0</v>
      </c>
    </row>
    <row r="8" spans="1:12" s="323" customFormat="1" ht="13.5">
      <c r="A8" s="328" t="s">
        <v>138</v>
      </c>
      <c r="B8" s="329" t="s">
        <v>70</v>
      </c>
      <c r="C8" s="330"/>
      <c r="D8" s="325"/>
      <c r="E8" s="322"/>
      <c r="F8" s="325"/>
      <c r="G8" s="324"/>
      <c r="H8" s="325"/>
      <c r="I8" s="322"/>
      <c r="J8" s="321"/>
      <c r="K8" s="326" t="s">
        <v>221</v>
      </c>
      <c r="L8" s="327">
        <f>６カリキュラム!J7:J8</f>
        <v>0</v>
      </c>
    </row>
    <row r="9" spans="1:12" s="323" customFormat="1" ht="13.5">
      <c r="A9" s="328" t="s">
        <v>138</v>
      </c>
      <c r="B9" s="329" t="s">
        <v>276</v>
      </c>
      <c r="C9" s="330"/>
      <c r="D9" s="325"/>
      <c r="E9" s="322"/>
      <c r="F9" s="325"/>
      <c r="G9" s="324"/>
      <c r="H9" s="325"/>
      <c r="I9" s="322"/>
      <c r="J9" s="321"/>
      <c r="K9" s="326"/>
      <c r="L9" s="331"/>
    </row>
    <row r="10" spans="1:12" ht="11.25" customHeight="1" thickBot="1">
      <c r="A10" s="319"/>
      <c r="B10" s="319"/>
      <c r="C10" s="320"/>
      <c r="D10" s="319"/>
      <c r="E10" s="319"/>
      <c r="F10" s="319"/>
      <c r="G10" s="320"/>
      <c r="H10" s="319"/>
      <c r="I10" s="319"/>
      <c r="J10" s="319"/>
      <c r="K10" s="320"/>
      <c r="L10" s="319"/>
    </row>
    <row r="11" spans="1:11" ht="27" customHeight="1" thickBot="1" thickTop="1">
      <c r="A11" s="1060" t="s">
        <v>327</v>
      </c>
      <c r="B11" s="1052"/>
      <c r="C11" s="1053"/>
      <c r="D11" s="439" t="s">
        <v>65</v>
      </c>
      <c r="E11" s="1060" t="s">
        <v>298</v>
      </c>
      <c r="F11" s="1061"/>
      <c r="G11" s="1061"/>
      <c r="H11" s="439" t="s">
        <v>65</v>
      </c>
      <c r="K11" s="318"/>
    </row>
    <row r="12" spans="1:8" s="332" customFormat="1" ht="27" customHeight="1" thickTop="1">
      <c r="A12" s="626">
        <v>43070</v>
      </c>
      <c r="B12" s="630">
        <f>A12</f>
        <v>43070</v>
      </c>
      <c r="C12" s="514"/>
      <c r="D12" s="551"/>
      <c r="E12" s="683">
        <v>43101</v>
      </c>
      <c r="F12" s="632">
        <f>E12</f>
        <v>43101</v>
      </c>
      <c r="G12" s="673"/>
      <c r="H12" s="674"/>
    </row>
    <row r="13" spans="1:8" s="332" customFormat="1" ht="27" customHeight="1">
      <c r="A13" s="635">
        <f>A12+1</f>
        <v>43071</v>
      </c>
      <c r="B13" s="641">
        <f aca="true" t="shared" si="0" ref="B13:B42">A13</f>
        <v>43071</v>
      </c>
      <c r="C13" s="642"/>
      <c r="D13" s="640"/>
      <c r="E13" s="635">
        <f>E12+1</f>
        <v>43102</v>
      </c>
      <c r="F13" s="641">
        <f aca="true" t="shared" si="1" ref="F13:F40">E13</f>
        <v>43102</v>
      </c>
      <c r="G13" s="642"/>
      <c r="H13" s="640"/>
    </row>
    <row r="14" spans="1:8" s="332" customFormat="1" ht="27" customHeight="1">
      <c r="A14" s="635">
        <f aca="true" t="shared" si="2" ref="A14:A42">A13+1</f>
        <v>43072</v>
      </c>
      <c r="B14" s="641">
        <f t="shared" si="0"/>
        <v>43072</v>
      </c>
      <c r="C14" s="643"/>
      <c r="D14" s="640"/>
      <c r="E14" s="635">
        <f aca="true" t="shared" si="3" ref="E14:E40">E13+1</f>
        <v>43103</v>
      </c>
      <c r="F14" s="641">
        <f t="shared" si="1"/>
        <v>43103</v>
      </c>
      <c r="G14" s="643"/>
      <c r="H14" s="640"/>
    </row>
    <row r="15" spans="1:8" s="332" customFormat="1" ht="27" customHeight="1">
      <c r="A15" s="685">
        <f t="shared" si="2"/>
        <v>43073</v>
      </c>
      <c r="B15" s="686">
        <f t="shared" si="0"/>
        <v>43073</v>
      </c>
      <c r="C15" s="687"/>
      <c r="D15" s="688"/>
      <c r="E15" s="651">
        <f t="shared" si="3"/>
        <v>43104</v>
      </c>
      <c r="F15" s="652">
        <f t="shared" si="1"/>
        <v>43104</v>
      </c>
      <c r="G15" s="553"/>
      <c r="H15" s="512"/>
    </row>
    <row r="16" spans="1:8" s="332" customFormat="1" ht="27" customHeight="1">
      <c r="A16" s="624">
        <f t="shared" si="2"/>
        <v>43074</v>
      </c>
      <c r="B16" s="627">
        <f t="shared" si="0"/>
        <v>43074</v>
      </c>
      <c r="C16" s="350"/>
      <c r="D16" s="552"/>
      <c r="E16" s="651">
        <f t="shared" si="3"/>
        <v>43105</v>
      </c>
      <c r="F16" s="652">
        <f t="shared" si="1"/>
        <v>43105</v>
      </c>
      <c r="G16" s="349"/>
      <c r="H16" s="512"/>
    </row>
    <row r="17" spans="1:8" s="332" customFormat="1" ht="27" customHeight="1">
      <c r="A17" s="624">
        <f t="shared" si="2"/>
        <v>43075</v>
      </c>
      <c r="B17" s="627">
        <f t="shared" si="0"/>
        <v>43075</v>
      </c>
      <c r="C17" s="350"/>
      <c r="D17" s="552"/>
      <c r="E17" s="635">
        <f t="shared" si="3"/>
        <v>43106</v>
      </c>
      <c r="F17" s="697">
        <f t="shared" si="1"/>
        <v>43106</v>
      </c>
      <c r="G17" s="642"/>
      <c r="H17" s="640"/>
    </row>
    <row r="18" spans="1:8" s="332" customFormat="1" ht="27" customHeight="1">
      <c r="A18" s="624">
        <f t="shared" si="2"/>
        <v>43076</v>
      </c>
      <c r="B18" s="627">
        <f t="shared" si="0"/>
        <v>43076</v>
      </c>
      <c r="C18" s="350"/>
      <c r="D18" s="552"/>
      <c r="E18" s="635">
        <f t="shared" si="3"/>
        <v>43107</v>
      </c>
      <c r="F18" s="641">
        <f t="shared" si="1"/>
        <v>43107</v>
      </c>
      <c r="G18" s="642"/>
      <c r="H18" s="640"/>
    </row>
    <row r="19" spans="1:8" s="332" customFormat="1" ht="27" customHeight="1">
      <c r="A19" s="624">
        <f t="shared" si="2"/>
        <v>43077</v>
      </c>
      <c r="B19" s="627">
        <f t="shared" si="0"/>
        <v>43077</v>
      </c>
      <c r="C19" s="350"/>
      <c r="D19" s="552"/>
      <c r="E19" s="635">
        <f t="shared" si="3"/>
        <v>43108</v>
      </c>
      <c r="F19" s="641">
        <f t="shared" si="1"/>
        <v>43108</v>
      </c>
      <c r="G19" s="642"/>
      <c r="H19" s="640"/>
    </row>
    <row r="20" spans="1:8" s="332" customFormat="1" ht="27" customHeight="1">
      <c r="A20" s="635">
        <f t="shared" si="2"/>
        <v>43078</v>
      </c>
      <c r="B20" s="697">
        <f t="shared" si="0"/>
        <v>43078</v>
      </c>
      <c r="C20" s="642"/>
      <c r="D20" s="640"/>
      <c r="E20" s="685">
        <f t="shared" si="3"/>
        <v>43109</v>
      </c>
      <c r="F20" s="686">
        <f t="shared" si="1"/>
        <v>43109</v>
      </c>
      <c r="G20" s="689"/>
      <c r="H20" s="688"/>
    </row>
    <row r="21" spans="1:8" s="332" customFormat="1" ht="27" customHeight="1">
      <c r="A21" s="635">
        <f t="shared" si="2"/>
        <v>43079</v>
      </c>
      <c r="B21" s="641">
        <f t="shared" si="0"/>
        <v>43079</v>
      </c>
      <c r="C21" s="642"/>
      <c r="D21" s="640"/>
      <c r="E21" s="651">
        <f t="shared" si="3"/>
        <v>43110</v>
      </c>
      <c r="F21" s="652">
        <f t="shared" si="1"/>
        <v>43110</v>
      </c>
      <c r="G21" s="349"/>
      <c r="H21" s="512"/>
    </row>
    <row r="22" spans="1:8" s="332" customFormat="1" ht="27" customHeight="1">
      <c r="A22" s="685">
        <f t="shared" si="2"/>
        <v>43080</v>
      </c>
      <c r="B22" s="686">
        <f t="shared" si="0"/>
        <v>43080</v>
      </c>
      <c r="C22" s="689"/>
      <c r="D22" s="688"/>
      <c r="E22" s="651">
        <f t="shared" si="3"/>
        <v>43111</v>
      </c>
      <c r="F22" s="652">
        <f t="shared" si="1"/>
        <v>43111</v>
      </c>
      <c r="G22" s="349"/>
      <c r="H22" s="512"/>
    </row>
    <row r="23" spans="1:8" s="332" customFormat="1" ht="27" customHeight="1">
      <c r="A23" s="624">
        <f t="shared" si="2"/>
        <v>43081</v>
      </c>
      <c r="B23" s="627">
        <f t="shared" si="0"/>
        <v>43081</v>
      </c>
      <c r="C23" s="350"/>
      <c r="D23" s="552"/>
      <c r="E23" s="651">
        <f t="shared" si="3"/>
        <v>43112</v>
      </c>
      <c r="F23" s="652">
        <f t="shared" si="1"/>
        <v>43112</v>
      </c>
      <c r="G23" s="349"/>
      <c r="H23" s="512"/>
    </row>
    <row r="24" spans="1:8" s="332" customFormat="1" ht="27" customHeight="1">
      <c r="A24" s="624">
        <f t="shared" si="2"/>
        <v>43082</v>
      </c>
      <c r="B24" s="627">
        <f t="shared" si="0"/>
        <v>43082</v>
      </c>
      <c r="C24" s="350"/>
      <c r="D24" s="552"/>
      <c r="E24" s="635">
        <f t="shared" si="3"/>
        <v>43113</v>
      </c>
      <c r="F24" s="697">
        <f t="shared" si="1"/>
        <v>43113</v>
      </c>
      <c r="G24" s="642"/>
      <c r="H24" s="640"/>
    </row>
    <row r="25" spans="1:8" s="332" customFormat="1" ht="27" customHeight="1">
      <c r="A25" s="624">
        <f t="shared" si="2"/>
        <v>43083</v>
      </c>
      <c r="B25" s="627">
        <f t="shared" si="0"/>
        <v>43083</v>
      </c>
      <c r="C25" s="554"/>
      <c r="D25" s="556"/>
      <c r="E25" s="635">
        <f t="shared" si="3"/>
        <v>43114</v>
      </c>
      <c r="F25" s="641">
        <f t="shared" si="1"/>
        <v>43114</v>
      </c>
      <c r="G25" s="644"/>
      <c r="H25" s="638"/>
    </row>
    <row r="26" spans="1:8" s="332" customFormat="1" ht="27" customHeight="1">
      <c r="A26" s="624">
        <f t="shared" si="2"/>
        <v>43084</v>
      </c>
      <c r="B26" s="627">
        <f t="shared" si="0"/>
        <v>43084</v>
      </c>
      <c r="C26" s="350"/>
      <c r="D26" s="552"/>
      <c r="E26" s="685">
        <f t="shared" si="3"/>
        <v>43115</v>
      </c>
      <c r="F26" s="686">
        <f t="shared" si="1"/>
        <v>43115</v>
      </c>
      <c r="G26" s="689"/>
      <c r="H26" s="688"/>
    </row>
    <row r="27" spans="1:8" s="332" customFormat="1" ht="27" customHeight="1">
      <c r="A27" s="635">
        <f t="shared" si="2"/>
        <v>43085</v>
      </c>
      <c r="B27" s="697">
        <f t="shared" si="0"/>
        <v>43085</v>
      </c>
      <c r="C27" s="642"/>
      <c r="D27" s="640"/>
      <c r="E27" s="651">
        <f t="shared" si="3"/>
        <v>43116</v>
      </c>
      <c r="F27" s="652">
        <f t="shared" si="1"/>
        <v>43116</v>
      </c>
      <c r="G27" s="349"/>
      <c r="H27" s="512"/>
    </row>
    <row r="28" spans="1:8" s="332" customFormat="1" ht="27" customHeight="1">
      <c r="A28" s="635">
        <f t="shared" si="2"/>
        <v>43086</v>
      </c>
      <c r="B28" s="641">
        <f t="shared" si="0"/>
        <v>43086</v>
      </c>
      <c r="C28" s="642"/>
      <c r="D28" s="640"/>
      <c r="E28" s="651">
        <f t="shared" si="3"/>
        <v>43117</v>
      </c>
      <c r="F28" s="652">
        <f t="shared" si="1"/>
        <v>43117</v>
      </c>
      <c r="G28" s="349"/>
      <c r="H28" s="512"/>
    </row>
    <row r="29" spans="1:8" s="332" customFormat="1" ht="27" customHeight="1">
      <c r="A29" s="685">
        <f t="shared" si="2"/>
        <v>43087</v>
      </c>
      <c r="B29" s="686">
        <f t="shared" si="0"/>
        <v>43087</v>
      </c>
      <c r="C29" s="689"/>
      <c r="D29" s="688"/>
      <c r="E29" s="651">
        <f t="shared" si="3"/>
        <v>43118</v>
      </c>
      <c r="F29" s="652">
        <f t="shared" si="1"/>
        <v>43118</v>
      </c>
      <c r="G29" s="349"/>
      <c r="H29" s="512"/>
    </row>
    <row r="30" spans="1:8" s="332" customFormat="1" ht="27" customHeight="1">
      <c r="A30" s="624">
        <f t="shared" si="2"/>
        <v>43088</v>
      </c>
      <c r="B30" s="627">
        <f t="shared" si="0"/>
        <v>43088</v>
      </c>
      <c r="C30" s="350"/>
      <c r="D30" s="552"/>
      <c r="E30" s="651">
        <f t="shared" si="3"/>
        <v>43119</v>
      </c>
      <c r="F30" s="652">
        <f t="shared" si="1"/>
        <v>43119</v>
      </c>
      <c r="G30" s="349"/>
      <c r="H30" s="512"/>
    </row>
    <row r="31" spans="1:8" s="332" customFormat="1" ht="27" customHeight="1">
      <c r="A31" s="624">
        <f t="shared" si="2"/>
        <v>43089</v>
      </c>
      <c r="B31" s="627">
        <f t="shared" si="0"/>
        <v>43089</v>
      </c>
      <c r="C31" s="350"/>
      <c r="D31" s="552"/>
      <c r="E31" s="635">
        <f t="shared" si="3"/>
        <v>43120</v>
      </c>
      <c r="F31" s="697">
        <f t="shared" si="1"/>
        <v>43120</v>
      </c>
      <c r="G31" s="642"/>
      <c r="H31" s="640"/>
    </row>
    <row r="32" spans="1:8" s="332" customFormat="1" ht="27" customHeight="1">
      <c r="A32" s="624">
        <f t="shared" si="2"/>
        <v>43090</v>
      </c>
      <c r="B32" s="627">
        <f t="shared" si="0"/>
        <v>43090</v>
      </c>
      <c r="C32" s="350"/>
      <c r="D32" s="552"/>
      <c r="E32" s="635">
        <f t="shared" si="3"/>
        <v>43121</v>
      </c>
      <c r="F32" s="641">
        <f t="shared" si="1"/>
        <v>43121</v>
      </c>
      <c r="G32" s="642"/>
      <c r="H32" s="640"/>
    </row>
    <row r="33" spans="1:8" s="332" customFormat="1" ht="27" customHeight="1">
      <c r="A33" s="624">
        <f t="shared" si="2"/>
        <v>43091</v>
      </c>
      <c r="B33" s="627">
        <f t="shared" si="0"/>
        <v>43091</v>
      </c>
      <c r="C33" s="350"/>
      <c r="D33" s="552"/>
      <c r="E33" s="685">
        <f t="shared" si="3"/>
        <v>43122</v>
      </c>
      <c r="F33" s="686">
        <f t="shared" si="1"/>
        <v>43122</v>
      </c>
      <c r="G33" s="689"/>
      <c r="H33" s="688"/>
    </row>
    <row r="34" spans="1:8" s="332" customFormat="1" ht="27" customHeight="1">
      <c r="A34" s="635">
        <f t="shared" si="2"/>
        <v>43092</v>
      </c>
      <c r="B34" s="641">
        <f t="shared" si="0"/>
        <v>43092</v>
      </c>
      <c r="C34" s="644"/>
      <c r="D34" s="638"/>
      <c r="E34" s="651">
        <f t="shared" si="3"/>
        <v>43123</v>
      </c>
      <c r="F34" s="652">
        <f t="shared" si="1"/>
        <v>43123</v>
      </c>
      <c r="G34" s="657"/>
      <c r="H34" s="513"/>
    </row>
    <row r="35" spans="1:8" s="332" customFormat="1" ht="27" customHeight="1">
      <c r="A35" s="635">
        <f t="shared" si="2"/>
        <v>43093</v>
      </c>
      <c r="B35" s="641">
        <f t="shared" si="0"/>
        <v>43093</v>
      </c>
      <c r="C35" s="644"/>
      <c r="D35" s="638"/>
      <c r="E35" s="651">
        <f t="shared" si="3"/>
        <v>43124</v>
      </c>
      <c r="F35" s="652">
        <f t="shared" si="1"/>
        <v>43124</v>
      </c>
      <c r="G35" s="657"/>
      <c r="H35" s="513"/>
    </row>
    <row r="36" spans="1:8" s="332" customFormat="1" ht="27" customHeight="1">
      <c r="A36" s="685">
        <f t="shared" si="2"/>
        <v>43094</v>
      </c>
      <c r="B36" s="686">
        <f t="shared" si="0"/>
        <v>43094</v>
      </c>
      <c r="C36" s="689"/>
      <c r="D36" s="688"/>
      <c r="E36" s="651">
        <f t="shared" si="3"/>
        <v>43125</v>
      </c>
      <c r="F36" s="652">
        <f t="shared" si="1"/>
        <v>43125</v>
      </c>
      <c r="G36" s="349"/>
      <c r="H36" s="512"/>
    </row>
    <row r="37" spans="1:8" s="332" customFormat="1" ht="27" customHeight="1">
      <c r="A37" s="624">
        <f t="shared" si="2"/>
        <v>43095</v>
      </c>
      <c r="B37" s="627">
        <f t="shared" si="0"/>
        <v>43095</v>
      </c>
      <c r="C37" s="350"/>
      <c r="D37" s="552"/>
      <c r="E37" s="651">
        <f t="shared" si="3"/>
        <v>43126</v>
      </c>
      <c r="F37" s="652">
        <f t="shared" si="1"/>
        <v>43126</v>
      </c>
      <c r="G37" s="349"/>
      <c r="H37" s="512"/>
    </row>
    <row r="38" spans="1:8" s="332" customFormat="1" ht="27" customHeight="1">
      <c r="A38" s="624">
        <f t="shared" si="2"/>
        <v>43096</v>
      </c>
      <c r="B38" s="627">
        <f t="shared" si="0"/>
        <v>43096</v>
      </c>
      <c r="C38" s="350"/>
      <c r="D38" s="552"/>
      <c r="E38" s="635">
        <f t="shared" si="3"/>
        <v>43127</v>
      </c>
      <c r="F38" s="697">
        <f t="shared" si="1"/>
        <v>43127</v>
      </c>
      <c r="G38" s="642"/>
      <c r="H38" s="640"/>
    </row>
    <row r="39" spans="1:8" s="332" customFormat="1" ht="27" customHeight="1">
      <c r="A39" s="624">
        <f t="shared" si="2"/>
        <v>43097</v>
      </c>
      <c r="B39" s="627">
        <f t="shared" si="0"/>
        <v>43097</v>
      </c>
      <c r="C39" s="350"/>
      <c r="D39" s="552"/>
      <c r="E39" s="635">
        <f t="shared" si="3"/>
        <v>43128</v>
      </c>
      <c r="F39" s="641">
        <f t="shared" si="1"/>
        <v>43128</v>
      </c>
      <c r="G39" s="642"/>
      <c r="H39" s="640"/>
    </row>
    <row r="40" spans="1:8" s="332" customFormat="1" ht="27" customHeight="1">
      <c r="A40" s="635">
        <f t="shared" si="2"/>
        <v>43098</v>
      </c>
      <c r="B40" s="641">
        <f t="shared" si="0"/>
        <v>43098</v>
      </c>
      <c r="C40" s="642"/>
      <c r="D40" s="640"/>
      <c r="E40" s="685">
        <f t="shared" si="3"/>
        <v>43129</v>
      </c>
      <c r="F40" s="686">
        <f t="shared" si="1"/>
        <v>43129</v>
      </c>
      <c r="G40" s="689"/>
      <c r="H40" s="688"/>
    </row>
    <row r="41" spans="1:8" s="332" customFormat="1" ht="27" customHeight="1">
      <c r="A41" s="679">
        <f t="shared" si="2"/>
        <v>43099</v>
      </c>
      <c r="B41" s="680">
        <f t="shared" si="0"/>
        <v>43099</v>
      </c>
      <c r="C41" s="681"/>
      <c r="D41" s="682"/>
      <c r="E41" s="658">
        <f>E40+1</f>
        <v>43130</v>
      </c>
      <c r="F41" s="659">
        <f>E41</f>
        <v>43130</v>
      </c>
      <c r="G41" s="660"/>
      <c r="H41" s="563"/>
    </row>
    <row r="42" spans="1:10" s="332" customFormat="1" ht="27" customHeight="1" thickBot="1">
      <c r="A42" s="645">
        <f t="shared" si="2"/>
        <v>43100</v>
      </c>
      <c r="B42" s="665">
        <f t="shared" si="0"/>
        <v>43100</v>
      </c>
      <c r="C42" s="646"/>
      <c r="D42" s="647"/>
      <c r="E42" s="661">
        <f>E41+1</f>
        <v>43131</v>
      </c>
      <c r="F42" s="663">
        <f>E42</f>
        <v>43131</v>
      </c>
      <c r="G42" s="584"/>
      <c r="H42" s="562"/>
      <c r="I42" s="1045" t="s">
        <v>274</v>
      </c>
      <c r="J42" s="1046"/>
    </row>
    <row r="43" spans="1:10" s="332" customFormat="1" ht="27" customHeight="1" thickBot="1" thickTop="1">
      <c r="A43" s="1043" t="s">
        <v>69</v>
      </c>
      <c r="B43" s="1044"/>
      <c r="C43" s="510">
        <f>COUNTIF(C12:C42,"*")-COUNTIF(C12:C42,"入校*")-COUNTIF(C12:C42,"修了*")</f>
        <v>0</v>
      </c>
      <c r="D43" s="558" t="s">
        <v>68</v>
      </c>
      <c r="E43" s="1043" t="s">
        <v>69</v>
      </c>
      <c r="F43" s="1044"/>
      <c r="G43" s="510">
        <f>COUNTIF(G12:G42,"*")-COUNTIF(G12:G42,"入校*")-COUNTIF(G12:G42,"修了*")</f>
        <v>0</v>
      </c>
      <c r="H43" s="558" t="s">
        <v>68</v>
      </c>
      <c r="I43" s="438">
        <f aca="true" t="shared" si="4" ref="I43:I48">SUM(C43,G43)</f>
        <v>0</v>
      </c>
      <c r="J43" s="333" t="s">
        <v>68</v>
      </c>
    </row>
    <row r="44" spans="1:10" s="332" customFormat="1" ht="27" customHeight="1" thickTop="1">
      <c r="A44" s="1049" t="s">
        <v>66</v>
      </c>
      <c r="B44" s="1050"/>
      <c r="C44" s="352"/>
      <c r="D44" s="361" t="s">
        <v>65</v>
      </c>
      <c r="E44" s="1049" t="s">
        <v>66</v>
      </c>
      <c r="F44" s="1050"/>
      <c r="G44" s="351"/>
      <c r="H44" s="334" t="s">
        <v>65</v>
      </c>
      <c r="I44" s="438">
        <f t="shared" si="4"/>
        <v>0</v>
      </c>
      <c r="J44" s="333" t="s">
        <v>65</v>
      </c>
    </row>
    <row r="45" spans="1:10" s="332" customFormat="1" ht="27" customHeight="1">
      <c r="A45" s="1041" t="s">
        <v>67</v>
      </c>
      <c r="B45" s="1042"/>
      <c r="C45" s="353"/>
      <c r="D45" s="559" t="s">
        <v>65</v>
      </c>
      <c r="E45" s="1041" t="s">
        <v>67</v>
      </c>
      <c r="F45" s="1042"/>
      <c r="G45" s="349"/>
      <c r="H45" s="335" t="s">
        <v>65</v>
      </c>
      <c r="I45" s="438">
        <f t="shared" si="4"/>
        <v>0</v>
      </c>
      <c r="J45" s="333" t="s">
        <v>65</v>
      </c>
    </row>
    <row r="46" spans="1:10" s="332" customFormat="1" ht="27" customHeight="1" thickBot="1">
      <c r="A46" s="1056" t="s">
        <v>71</v>
      </c>
      <c r="B46" s="1057"/>
      <c r="C46" s="359"/>
      <c r="D46" s="560" t="s">
        <v>65</v>
      </c>
      <c r="E46" s="1056" t="s">
        <v>71</v>
      </c>
      <c r="F46" s="1057"/>
      <c r="G46" s="360"/>
      <c r="H46" s="348" t="s">
        <v>65</v>
      </c>
      <c r="I46" s="438">
        <f t="shared" si="4"/>
        <v>0</v>
      </c>
      <c r="J46" s="333" t="s">
        <v>65</v>
      </c>
    </row>
    <row r="47" spans="1:10" s="332" customFormat="1" ht="27" customHeight="1" thickTop="1">
      <c r="A47" s="1039" t="s">
        <v>278</v>
      </c>
      <c r="B47" s="1040"/>
      <c r="C47" s="336">
        <f>SUM(C44:C46)</f>
        <v>0</v>
      </c>
      <c r="D47" s="337" t="s">
        <v>65</v>
      </c>
      <c r="E47" s="1039" t="s">
        <v>278</v>
      </c>
      <c r="F47" s="1040"/>
      <c r="G47" s="338">
        <f>SUM(G44:G46)</f>
        <v>0</v>
      </c>
      <c r="H47" s="339" t="s">
        <v>65</v>
      </c>
      <c r="I47" s="438">
        <f t="shared" si="4"/>
        <v>0</v>
      </c>
      <c r="J47" s="333" t="s">
        <v>65</v>
      </c>
    </row>
    <row r="48" spans="1:10" s="332" customFormat="1" ht="27" customHeight="1" thickBot="1">
      <c r="A48" s="1054" t="s">
        <v>223</v>
      </c>
      <c r="B48" s="1055"/>
      <c r="C48" s="340"/>
      <c r="D48" s="341" t="s">
        <v>65</v>
      </c>
      <c r="E48" s="1054" t="s">
        <v>223</v>
      </c>
      <c r="F48" s="1055"/>
      <c r="G48" s="340"/>
      <c r="H48" s="341" t="s">
        <v>65</v>
      </c>
      <c r="I48" s="342">
        <f t="shared" si="4"/>
        <v>0</v>
      </c>
      <c r="J48" s="333" t="s">
        <v>65</v>
      </c>
    </row>
    <row r="49" spans="3:11" ht="14.25" thickTop="1">
      <c r="C49" s="343">
        <f>IF(I44=L5,"","＜ERROR＞")</f>
      </c>
      <c r="G49" s="343">
        <f>IF(I45=L6,"","＜ERROR＞")</f>
      </c>
      <c r="K49" s="343">
        <f>IF(I46=L7,"","＜ERROR＞")</f>
      </c>
    </row>
    <row r="50" spans="3:11" ht="13.5">
      <c r="C50" s="344">
        <f>IF(I44=L5,"","学科時間数が一致していません！")</f>
      </c>
      <c r="G50" s="344">
        <f>IF(I45=L6,"","実技時間数が一致していません！")</f>
      </c>
      <c r="K50" s="344">
        <f>IF(I46=L7,"","就職支援時間数が一致していません！")</f>
      </c>
    </row>
    <row r="53" spans="2:5" ht="13.5">
      <c r="B53" s="345"/>
      <c r="C53" s="346"/>
      <c r="D53" s="347"/>
      <c r="E53" s="347"/>
    </row>
    <row r="54" spans="2:5" ht="13.5">
      <c r="B54" s="345"/>
      <c r="C54" s="347"/>
      <c r="D54" s="346"/>
      <c r="E54" s="345"/>
    </row>
    <row r="55" spans="2:5" ht="13.5">
      <c r="B55" s="345"/>
      <c r="C55" s="347"/>
      <c r="D55" s="346"/>
      <c r="E55" s="345"/>
    </row>
    <row r="56" spans="2:5" ht="13.5">
      <c r="B56" s="345"/>
      <c r="C56" s="347"/>
      <c r="D56" s="346"/>
      <c r="E56" s="345"/>
    </row>
    <row r="57" spans="2:5" ht="13.5">
      <c r="B57" s="345"/>
      <c r="C57" s="347"/>
      <c r="D57" s="346"/>
      <c r="E57" s="345"/>
    </row>
  </sheetData>
  <sheetProtection formatCells="0" formatColumns="0" formatRows="0"/>
  <protectedRanges>
    <protectedRange sqref="G21:H24 G26:H26 G28:H32 G34:H40 G16:H19" name="範囲1_2"/>
    <protectedRange sqref="G25:H25 G13:H15" name="範囲1_2_1_2"/>
    <protectedRange sqref="C21:D24 C26:D26 C28:D32 C34:D40 C16:D19" name="範囲1_2_2"/>
    <protectedRange sqref="C25:D25 C13:D15" name="範囲1_2_1_2_1"/>
  </protectedRanges>
  <mergeCells count="20">
    <mergeCell ref="A46:B46"/>
    <mergeCell ref="E46:F46"/>
    <mergeCell ref="A47:B47"/>
    <mergeCell ref="E47:F47"/>
    <mergeCell ref="A48:B48"/>
    <mergeCell ref="E48:F48"/>
    <mergeCell ref="I42:J42"/>
    <mergeCell ref="A43:B43"/>
    <mergeCell ref="E43:F43"/>
    <mergeCell ref="A44:B44"/>
    <mergeCell ref="E44:F44"/>
    <mergeCell ref="A45:B45"/>
    <mergeCell ref="E45:F45"/>
    <mergeCell ref="H3:J3"/>
    <mergeCell ref="K3:N3"/>
    <mergeCell ref="H4:J4"/>
    <mergeCell ref="K4:N4"/>
    <mergeCell ref="B7:J7"/>
    <mergeCell ref="A11:C11"/>
    <mergeCell ref="E11:G11"/>
  </mergeCells>
  <printOptions/>
  <pageMargins left="0.5905511811023623" right="0.3937007874015748" top="0.5905511811023623" bottom="0.3937007874015748" header="0.31496062992125984" footer="0.5118110236220472"/>
  <pageSetup cellComments="asDisplayed" horizontalDpi="600" verticalDpi="600" orientation="portrait" paperSize="9" scale="70" r:id="rId3"/>
  <headerFooter alignWithMargins="0">
    <oddHeader>&amp;R&amp;10&amp;F</oddHeader>
  </headerFooter>
  <legacyDrawing r:id="rId2"/>
</worksheet>
</file>

<file path=xl/worksheets/sheet16.xml><?xml version="1.0" encoding="utf-8"?>
<worksheet xmlns="http://schemas.openxmlformats.org/spreadsheetml/2006/main" xmlns:r="http://schemas.openxmlformats.org/officeDocument/2006/relationships">
  <dimension ref="A1:N57"/>
  <sheetViews>
    <sheetView zoomScale="75" zoomScaleNormal="75" zoomScalePageLayoutView="0" workbookViewId="0" topLeftCell="A34">
      <selection activeCell="G42" sqref="G42"/>
    </sheetView>
  </sheetViews>
  <sheetFormatPr defaultColWidth="9.00390625" defaultRowHeight="13.5"/>
  <cols>
    <col min="1" max="1" width="4.625" style="318" customWidth="1"/>
    <col min="2" max="2" width="3.375" style="318" bestFit="1" customWidth="1"/>
    <col min="3" max="3" width="27.625" style="332" customWidth="1"/>
    <col min="4" max="4" width="5.75390625" style="318" customWidth="1"/>
    <col min="5" max="5" width="4.625" style="318" customWidth="1"/>
    <col min="6" max="6" width="3.375" style="318" bestFit="1" customWidth="1"/>
    <col min="7" max="7" width="27.625" style="332" customWidth="1"/>
    <col min="8" max="8" width="5.75390625" style="318" customWidth="1"/>
    <col min="9" max="9" width="4.625" style="318" customWidth="1"/>
    <col min="10" max="10" width="3.375" style="318" bestFit="1" customWidth="1"/>
    <col min="11" max="11" width="15.625" style="332" customWidth="1"/>
    <col min="12" max="12" width="5.75390625" style="318" customWidth="1"/>
    <col min="13" max="13" width="5.00390625" style="318" bestFit="1" customWidth="1"/>
    <col min="14" max="14" width="5.625" style="318" bestFit="1" customWidth="1"/>
    <col min="15" max="16384" width="9.00390625" style="318" customWidth="1"/>
  </cols>
  <sheetData>
    <row r="1" spans="1:12" ht="17.25">
      <c r="A1" s="315" t="s">
        <v>350</v>
      </c>
      <c r="B1" s="315"/>
      <c r="C1" s="316"/>
      <c r="D1" s="315"/>
      <c r="E1" s="315"/>
      <c r="F1" s="315"/>
      <c r="G1" s="316"/>
      <c r="H1" s="315"/>
      <c r="I1" s="317">
        <v>1</v>
      </c>
      <c r="J1" s="315"/>
      <c r="K1" s="316" t="s">
        <v>33</v>
      </c>
      <c r="L1" s="315"/>
    </row>
    <row r="2" spans="1:12" ht="9.75" customHeight="1">
      <c r="A2" s="319"/>
      <c r="B2" s="319"/>
      <c r="C2" s="320"/>
      <c r="D2" s="319"/>
      <c r="E2" s="319"/>
      <c r="F2" s="319"/>
      <c r="G2" s="320"/>
      <c r="H2" s="319"/>
      <c r="I2" s="319"/>
      <c r="J2" s="319"/>
      <c r="K2" s="320"/>
      <c r="L2" s="319"/>
    </row>
    <row r="3" spans="1:14" ht="15" customHeight="1">
      <c r="A3" s="319"/>
      <c r="B3" s="319"/>
      <c r="C3" s="320"/>
      <c r="D3" s="319"/>
      <c r="E3" s="319"/>
      <c r="F3" s="319"/>
      <c r="G3" s="320"/>
      <c r="H3" s="1058" t="s">
        <v>222</v>
      </c>
      <c r="I3" s="1059"/>
      <c r="J3" s="1059"/>
      <c r="K3" s="1038">
        <f>'入力表'!D47</f>
        <v>0</v>
      </c>
      <c r="L3" s="1038"/>
      <c r="M3" s="1038"/>
      <c r="N3" s="1038"/>
    </row>
    <row r="4" spans="1:14" ht="15" customHeight="1">
      <c r="A4" s="319"/>
      <c r="B4" s="319"/>
      <c r="C4" s="320"/>
      <c r="D4" s="319"/>
      <c r="E4" s="319"/>
      <c r="F4" s="319"/>
      <c r="G4" s="320"/>
      <c r="H4" s="1058" t="s">
        <v>29</v>
      </c>
      <c r="I4" s="1059"/>
      <c r="J4" s="1059"/>
      <c r="K4" s="1038">
        <f>'入力表'!G7</f>
        <v>0</v>
      </c>
      <c r="L4" s="1038"/>
      <c r="M4" s="1038"/>
      <c r="N4" s="1038"/>
    </row>
    <row r="5" spans="1:12" s="323" customFormat="1" ht="13.5">
      <c r="A5" s="322"/>
      <c r="C5" s="324"/>
      <c r="D5" s="325"/>
      <c r="E5" s="322"/>
      <c r="G5" s="324"/>
      <c r="H5" s="325"/>
      <c r="I5" s="325"/>
      <c r="J5" s="321"/>
      <c r="K5" s="326" t="s">
        <v>24</v>
      </c>
      <c r="L5" s="327">
        <f>'入力表'!C13</f>
        <v>0</v>
      </c>
    </row>
    <row r="6" spans="1:12" s="323" customFormat="1" ht="13.5">
      <c r="A6" s="322" t="s">
        <v>138</v>
      </c>
      <c r="B6" s="323" t="s">
        <v>289</v>
      </c>
      <c r="C6" s="324"/>
      <c r="D6" s="325"/>
      <c r="E6" s="322"/>
      <c r="G6" s="324"/>
      <c r="H6" s="325"/>
      <c r="I6" s="325"/>
      <c r="J6" s="321"/>
      <c r="K6" s="326" t="s">
        <v>25</v>
      </c>
      <c r="L6" s="327">
        <f>'入力表'!D13</f>
        <v>0</v>
      </c>
    </row>
    <row r="7" spans="1:12" s="323" customFormat="1" ht="13.5">
      <c r="A7" s="322" t="s">
        <v>138</v>
      </c>
      <c r="B7" s="1047" t="s">
        <v>349</v>
      </c>
      <c r="C7" s="1048"/>
      <c r="D7" s="1048"/>
      <c r="E7" s="1048"/>
      <c r="F7" s="1048"/>
      <c r="G7" s="1048"/>
      <c r="H7" s="1048"/>
      <c r="I7" s="1048"/>
      <c r="J7" s="1048"/>
      <c r="K7" s="326" t="s">
        <v>71</v>
      </c>
      <c r="L7" s="327">
        <f>'入力表'!E13</f>
        <v>0</v>
      </c>
    </row>
    <row r="8" spans="1:12" s="323" customFormat="1" ht="13.5">
      <c r="A8" s="328" t="s">
        <v>138</v>
      </c>
      <c r="B8" s="329" t="s">
        <v>70</v>
      </c>
      <c r="C8" s="330"/>
      <c r="D8" s="325"/>
      <c r="E8" s="322"/>
      <c r="F8" s="325"/>
      <c r="G8" s="324"/>
      <c r="H8" s="325"/>
      <c r="I8" s="322"/>
      <c r="J8" s="321"/>
      <c r="K8" s="326" t="s">
        <v>221</v>
      </c>
      <c r="L8" s="327">
        <f>６カリキュラム!J7:J8</f>
        <v>0</v>
      </c>
    </row>
    <row r="9" spans="1:12" s="323" customFormat="1" ht="13.5">
      <c r="A9" s="328" t="s">
        <v>138</v>
      </c>
      <c r="B9" s="329" t="s">
        <v>276</v>
      </c>
      <c r="C9" s="330"/>
      <c r="D9" s="325"/>
      <c r="E9" s="322"/>
      <c r="F9" s="325"/>
      <c r="G9" s="324"/>
      <c r="H9" s="325"/>
      <c r="I9" s="322"/>
      <c r="J9" s="321"/>
      <c r="K9" s="326"/>
      <c r="L9" s="331"/>
    </row>
    <row r="10" spans="1:12" ht="11.25" customHeight="1" thickBot="1">
      <c r="A10" s="319"/>
      <c r="B10" s="319"/>
      <c r="C10" s="320"/>
      <c r="D10" s="319"/>
      <c r="E10" s="319"/>
      <c r="F10" s="319"/>
      <c r="G10" s="320"/>
      <c r="H10" s="319"/>
      <c r="I10" s="319"/>
      <c r="J10" s="319"/>
      <c r="K10" s="320"/>
      <c r="L10" s="319"/>
    </row>
    <row r="11" spans="1:11" ht="27" customHeight="1" thickBot="1" thickTop="1">
      <c r="A11" s="1060" t="s">
        <v>298</v>
      </c>
      <c r="B11" s="1052"/>
      <c r="C11" s="1053"/>
      <c r="D11" s="439" t="s">
        <v>65</v>
      </c>
      <c r="E11" s="1060" t="s">
        <v>299</v>
      </c>
      <c r="F11" s="1061"/>
      <c r="G11" s="1061"/>
      <c r="H11" s="439" t="s">
        <v>65</v>
      </c>
      <c r="K11" s="318"/>
    </row>
    <row r="12" spans="1:8" s="332" customFormat="1" ht="27" customHeight="1" thickTop="1">
      <c r="A12" s="683">
        <v>43101</v>
      </c>
      <c r="B12" s="632">
        <f>A12</f>
        <v>43101</v>
      </c>
      <c r="C12" s="673"/>
      <c r="D12" s="674"/>
      <c r="E12" s="648">
        <v>43132</v>
      </c>
      <c r="F12" s="649">
        <f>E12</f>
        <v>43132</v>
      </c>
      <c r="G12" s="561"/>
      <c r="H12" s="650"/>
    </row>
    <row r="13" spans="1:8" s="332" customFormat="1" ht="27" customHeight="1">
      <c r="A13" s="635">
        <f>A12+1</f>
        <v>43102</v>
      </c>
      <c r="B13" s="641">
        <f aca="true" t="shared" si="0" ref="B13:B40">A13</f>
        <v>43102</v>
      </c>
      <c r="C13" s="642"/>
      <c r="D13" s="640"/>
      <c r="E13" s="651">
        <f>E12+1</f>
        <v>43133</v>
      </c>
      <c r="F13" s="654">
        <f aca="true" t="shared" si="1" ref="F13:F39">E13</f>
        <v>43133</v>
      </c>
      <c r="G13" s="349"/>
      <c r="H13" s="512"/>
    </row>
    <row r="14" spans="1:8" s="332" customFormat="1" ht="27" customHeight="1">
      <c r="A14" s="635">
        <f aca="true" t="shared" si="2" ref="A14:A40">A13+1</f>
        <v>43103</v>
      </c>
      <c r="B14" s="641">
        <f t="shared" si="0"/>
        <v>43103</v>
      </c>
      <c r="C14" s="643"/>
      <c r="D14" s="640"/>
      <c r="E14" s="635">
        <f aca="true" t="shared" si="3" ref="E14:E39">E13+1</f>
        <v>43134</v>
      </c>
      <c r="F14" s="697">
        <f t="shared" si="1"/>
        <v>43134</v>
      </c>
      <c r="G14" s="643"/>
      <c r="H14" s="640"/>
    </row>
    <row r="15" spans="1:8" s="332" customFormat="1" ht="27" customHeight="1">
      <c r="A15" s="651">
        <f t="shared" si="2"/>
        <v>43104</v>
      </c>
      <c r="B15" s="652">
        <f t="shared" si="0"/>
        <v>43104</v>
      </c>
      <c r="C15" s="553"/>
      <c r="D15" s="512"/>
      <c r="E15" s="635">
        <f t="shared" si="3"/>
        <v>43135</v>
      </c>
      <c r="F15" s="641">
        <f t="shared" si="1"/>
        <v>43135</v>
      </c>
      <c r="G15" s="643"/>
      <c r="H15" s="640"/>
    </row>
    <row r="16" spans="1:8" s="332" customFormat="1" ht="27" customHeight="1">
      <c r="A16" s="651">
        <f t="shared" si="2"/>
        <v>43105</v>
      </c>
      <c r="B16" s="652">
        <f t="shared" si="0"/>
        <v>43105</v>
      </c>
      <c r="C16" s="349"/>
      <c r="D16" s="512"/>
      <c r="E16" s="685">
        <f t="shared" si="3"/>
        <v>43136</v>
      </c>
      <c r="F16" s="686">
        <f t="shared" si="1"/>
        <v>43136</v>
      </c>
      <c r="G16" s="689"/>
      <c r="H16" s="688"/>
    </row>
    <row r="17" spans="1:8" s="332" customFormat="1" ht="27" customHeight="1">
      <c r="A17" s="635">
        <f t="shared" si="2"/>
        <v>43106</v>
      </c>
      <c r="B17" s="697">
        <f t="shared" si="0"/>
        <v>43106</v>
      </c>
      <c r="C17" s="642"/>
      <c r="D17" s="640"/>
      <c r="E17" s="651">
        <f t="shared" si="3"/>
        <v>43137</v>
      </c>
      <c r="F17" s="652">
        <f t="shared" si="1"/>
        <v>43137</v>
      </c>
      <c r="G17" s="349"/>
      <c r="H17" s="512"/>
    </row>
    <row r="18" spans="1:8" s="332" customFormat="1" ht="27" customHeight="1">
      <c r="A18" s="635">
        <f t="shared" si="2"/>
        <v>43107</v>
      </c>
      <c r="B18" s="641">
        <f t="shared" si="0"/>
        <v>43107</v>
      </c>
      <c r="C18" s="642"/>
      <c r="D18" s="640"/>
      <c r="E18" s="651">
        <f t="shared" si="3"/>
        <v>43138</v>
      </c>
      <c r="F18" s="652">
        <f t="shared" si="1"/>
        <v>43138</v>
      </c>
      <c r="G18" s="349"/>
      <c r="H18" s="512"/>
    </row>
    <row r="19" spans="1:8" s="332" customFormat="1" ht="27" customHeight="1">
      <c r="A19" s="635">
        <f t="shared" si="2"/>
        <v>43108</v>
      </c>
      <c r="B19" s="641">
        <f t="shared" si="0"/>
        <v>43108</v>
      </c>
      <c r="C19" s="642"/>
      <c r="D19" s="640"/>
      <c r="E19" s="651">
        <f t="shared" si="3"/>
        <v>43139</v>
      </c>
      <c r="F19" s="652">
        <f t="shared" si="1"/>
        <v>43139</v>
      </c>
      <c r="G19" s="349"/>
      <c r="H19" s="512"/>
    </row>
    <row r="20" spans="1:8" s="332" customFormat="1" ht="27" customHeight="1">
      <c r="A20" s="685">
        <f t="shared" si="2"/>
        <v>43109</v>
      </c>
      <c r="B20" s="686">
        <f t="shared" si="0"/>
        <v>43109</v>
      </c>
      <c r="C20" s="689"/>
      <c r="D20" s="688"/>
      <c r="E20" s="651">
        <f t="shared" si="3"/>
        <v>43140</v>
      </c>
      <c r="F20" s="652">
        <f t="shared" si="1"/>
        <v>43140</v>
      </c>
      <c r="G20" s="349"/>
      <c r="H20" s="512"/>
    </row>
    <row r="21" spans="1:8" s="332" customFormat="1" ht="27" customHeight="1">
      <c r="A21" s="651">
        <f t="shared" si="2"/>
        <v>43110</v>
      </c>
      <c r="B21" s="652">
        <f t="shared" si="0"/>
        <v>43110</v>
      </c>
      <c r="C21" s="349"/>
      <c r="D21" s="512"/>
      <c r="E21" s="635">
        <f t="shared" si="3"/>
        <v>43141</v>
      </c>
      <c r="F21" s="697">
        <f t="shared" si="1"/>
        <v>43141</v>
      </c>
      <c r="G21" s="642"/>
      <c r="H21" s="640"/>
    </row>
    <row r="22" spans="1:8" s="332" customFormat="1" ht="27" customHeight="1">
      <c r="A22" s="651">
        <f t="shared" si="2"/>
        <v>43111</v>
      </c>
      <c r="B22" s="652">
        <f t="shared" si="0"/>
        <v>43111</v>
      </c>
      <c r="C22" s="349"/>
      <c r="D22" s="512"/>
      <c r="E22" s="635">
        <f t="shared" si="3"/>
        <v>43142</v>
      </c>
      <c r="F22" s="641">
        <f t="shared" si="1"/>
        <v>43142</v>
      </c>
      <c r="G22" s="642"/>
      <c r="H22" s="640"/>
    </row>
    <row r="23" spans="1:8" s="332" customFormat="1" ht="27" customHeight="1">
      <c r="A23" s="651">
        <f t="shared" si="2"/>
        <v>43112</v>
      </c>
      <c r="B23" s="652">
        <f t="shared" si="0"/>
        <v>43112</v>
      </c>
      <c r="C23" s="349"/>
      <c r="D23" s="512"/>
      <c r="E23" s="635">
        <f t="shared" si="3"/>
        <v>43143</v>
      </c>
      <c r="F23" s="641">
        <f t="shared" si="1"/>
        <v>43143</v>
      </c>
      <c r="G23" s="642"/>
      <c r="H23" s="640"/>
    </row>
    <row r="24" spans="1:8" s="332" customFormat="1" ht="27" customHeight="1">
      <c r="A24" s="635">
        <f t="shared" si="2"/>
        <v>43113</v>
      </c>
      <c r="B24" s="697">
        <f t="shared" si="0"/>
        <v>43113</v>
      </c>
      <c r="C24" s="642"/>
      <c r="D24" s="640"/>
      <c r="E24" s="651">
        <f t="shared" si="3"/>
        <v>43144</v>
      </c>
      <c r="F24" s="652">
        <f t="shared" si="1"/>
        <v>43144</v>
      </c>
      <c r="G24" s="349"/>
      <c r="H24" s="512"/>
    </row>
    <row r="25" spans="1:8" s="332" customFormat="1" ht="27" customHeight="1">
      <c r="A25" s="635">
        <f t="shared" si="2"/>
        <v>43114</v>
      </c>
      <c r="B25" s="641">
        <f t="shared" si="0"/>
        <v>43114</v>
      </c>
      <c r="C25" s="644"/>
      <c r="D25" s="638"/>
      <c r="E25" s="651">
        <f t="shared" si="3"/>
        <v>43145</v>
      </c>
      <c r="F25" s="652">
        <f t="shared" si="1"/>
        <v>43145</v>
      </c>
      <c r="G25" s="511"/>
      <c r="H25" s="513"/>
    </row>
    <row r="26" spans="1:8" s="332" customFormat="1" ht="27" customHeight="1">
      <c r="A26" s="685">
        <f t="shared" si="2"/>
        <v>43115</v>
      </c>
      <c r="B26" s="686">
        <f t="shared" si="0"/>
        <v>43115</v>
      </c>
      <c r="C26" s="689"/>
      <c r="D26" s="688"/>
      <c r="E26" s="651">
        <f t="shared" si="3"/>
        <v>43146</v>
      </c>
      <c r="F26" s="652">
        <f t="shared" si="1"/>
        <v>43146</v>
      </c>
      <c r="G26" s="349"/>
      <c r="H26" s="512"/>
    </row>
    <row r="27" spans="1:8" s="332" customFormat="1" ht="27" customHeight="1">
      <c r="A27" s="651">
        <f t="shared" si="2"/>
        <v>43116</v>
      </c>
      <c r="B27" s="652">
        <f t="shared" si="0"/>
        <v>43116</v>
      </c>
      <c r="C27" s="349"/>
      <c r="D27" s="512"/>
      <c r="E27" s="651">
        <f t="shared" si="3"/>
        <v>43147</v>
      </c>
      <c r="F27" s="652">
        <f t="shared" si="1"/>
        <v>43147</v>
      </c>
      <c r="G27" s="349"/>
      <c r="H27" s="512"/>
    </row>
    <row r="28" spans="1:8" s="332" customFormat="1" ht="27" customHeight="1">
      <c r="A28" s="651">
        <f t="shared" si="2"/>
        <v>43117</v>
      </c>
      <c r="B28" s="652">
        <f t="shared" si="0"/>
        <v>43117</v>
      </c>
      <c r="C28" s="349"/>
      <c r="D28" s="512"/>
      <c r="E28" s="635">
        <f t="shared" si="3"/>
        <v>43148</v>
      </c>
      <c r="F28" s="697">
        <f t="shared" si="1"/>
        <v>43148</v>
      </c>
      <c r="G28" s="642"/>
      <c r="H28" s="640"/>
    </row>
    <row r="29" spans="1:8" s="332" customFormat="1" ht="27" customHeight="1">
      <c r="A29" s="651">
        <f t="shared" si="2"/>
        <v>43118</v>
      </c>
      <c r="B29" s="652">
        <f t="shared" si="0"/>
        <v>43118</v>
      </c>
      <c r="C29" s="349"/>
      <c r="D29" s="512"/>
      <c r="E29" s="635">
        <f t="shared" si="3"/>
        <v>43149</v>
      </c>
      <c r="F29" s="641">
        <f t="shared" si="1"/>
        <v>43149</v>
      </c>
      <c r="G29" s="642"/>
      <c r="H29" s="640"/>
    </row>
    <row r="30" spans="1:8" s="332" customFormat="1" ht="27" customHeight="1">
      <c r="A30" s="651">
        <f t="shared" si="2"/>
        <v>43119</v>
      </c>
      <c r="B30" s="652">
        <f t="shared" si="0"/>
        <v>43119</v>
      </c>
      <c r="C30" s="349"/>
      <c r="D30" s="512"/>
      <c r="E30" s="685">
        <f t="shared" si="3"/>
        <v>43150</v>
      </c>
      <c r="F30" s="686">
        <f t="shared" si="1"/>
        <v>43150</v>
      </c>
      <c r="G30" s="689"/>
      <c r="H30" s="688"/>
    </row>
    <row r="31" spans="1:8" s="332" customFormat="1" ht="27" customHeight="1">
      <c r="A31" s="635">
        <f t="shared" si="2"/>
        <v>43120</v>
      </c>
      <c r="B31" s="697">
        <f t="shared" si="0"/>
        <v>43120</v>
      </c>
      <c r="C31" s="642"/>
      <c r="D31" s="640"/>
      <c r="E31" s="651">
        <f t="shared" si="3"/>
        <v>43151</v>
      </c>
      <c r="F31" s="652">
        <f t="shared" si="1"/>
        <v>43151</v>
      </c>
      <c r="G31" s="349"/>
      <c r="H31" s="512"/>
    </row>
    <row r="32" spans="1:8" s="332" customFormat="1" ht="27" customHeight="1">
      <c r="A32" s="635">
        <f t="shared" si="2"/>
        <v>43121</v>
      </c>
      <c r="B32" s="641">
        <f t="shared" si="0"/>
        <v>43121</v>
      </c>
      <c r="C32" s="642"/>
      <c r="D32" s="640"/>
      <c r="E32" s="651">
        <f t="shared" si="3"/>
        <v>43152</v>
      </c>
      <c r="F32" s="652">
        <f t="shared" si="1"/>
        <v>43152</v>
      </c>
      <c r="G32" s="349"/>
      <c r="H32" s="512"/>
    </row>
    <row r="33" spans="1:8" s="332" customFormat="1" ht="27" customHeight="1">
      <c r="A33" s="685">
        <f t="shared" si="2"/>
        <v>43122</v>
      </c>
      <c r="B33" s="686">
        <f t="shared" si="0"/>
        <v>43122</v>
      </c>
      <c r="C33" s="689"/>
      <c r="D33" s="688"/>
      <c r="E33" s="651">
        <f t="shared" si="3"/>
        <v>43153</v>
      </c>
      <c r="F33" s="652">
        <f t="shared" si="1"/>
        <v>43153</v>
      </c>
      <c r="G33" s="349"/>
      <c r="H33" s="512"/>
    </row>
    <row r="34" spans="1:8" s="332" customFormat="1" ht="27" customHeight="1">
      <c r="A34" s="651">
        <f t="shared" si="2"/>
        <v>43123</v>
      </c>
      <c r="B34" s="652">
        <f t="shared" si="0"/>
        <v>43123</v>
      </c>
      <c r="C34" s="657"/>
      <c r="D34" s="513"/>
      <c r="E34" s="651">
        <f t="shared" si="3"/>
        <v>43154</v>
      </c>
      <c r="F34" s="652">
        <f t="shared" si="1"/>
        <v>43154</v>
      </c>
      <c r="G34" s="657"/>
      <c r="H34" s="513"/>
    </row>
    <row r="35" spans="1:8" s="332" customFormat="1" ht="27" customHeight="1">
      <c r="A35" s="651">
        <f t="shared" si="2"/>
        <v>43124</v>
      </c>
      <c r="B35" s="652">
        <f t="shared" si="0"/>
        <v>43124</v>
      </c>
      <c r="C35" s="657"/>
      <c r="D35" s="513"/>
      <c r="E35" s="635">
        <f t="shared" si="3"/>
        <v>43155</v>
      </c>
      <c r="F35" s="697">
        <f t="shared" si="1"/>
        <v>43155</v>
      </c>
      <c r="G35" s="644"/>
      <c r="H35" s="638"/>
    </row>
    <row r="36" spans="1:8" s="332" customFormat="1" ht="27" customHeight="1">
      <c r="A36" s="651">
        <f t="shared" si="2"/>
        <v>43125</v>
      </c>
      <c r="B36" s="652">
        <f t="shared" si="0"/>
        <v>43125</v>
      </c>
      <c r="C36" s="349"/>
      <c r="D36" s="512"/>
      <c r="E36" s="635">
        <f t="shared" si="3"/>
        <v>43156</v>
      </c>
      <c r="F36" s="641">
        <f t="shared" si="1"/>
        <v>43156</v>
      </c>
      <c r="G36" s="642"/>
      <c r="H36" s="640"/>
    </row>
    <row r="37" spans="1:8" s="332" customFormat="1" ht="27" customHeight="1">
      <c r="A37" s="651">
        <f t="shared" si="2"/>
        <v>43126</v>
      </c>
      <c r="B37" s="652">
        <f t="shared" si="0"/>
        <v>43126</v>
      </c>
      <c r="C37" s="349"/>
      <c r="D37" s="512"/>
      <c r="E37" s="685">
        <f t="shared" si="3"/>
        <v>43157</v>
      </c>
      <c r="F37" s="686">
        <f t="shared" si="1"/>
        <v>43157</v>
      </c>
      <c r="G37" s="689"/>
      <c r="H37" s="688"/>
    </row>
    <row r="38" spans="1:8" s="332" customFormat="1" ht="27" customHeight="1">
      <c r="A38" s="635">
        <f t="shared" si="2"/>
        <v>43127</v>
      </c>
      <c r="B38" s="697">
        <f t="shared" si="0"/>
        <v>43127</v>
      </c>
      <c r="C38" s="642"/>
      <c r="D38" s="640"/>
      <c r="E38" s="651">
        <f t="shared" si="3"/>
        <v>43158</v>
      </c>
      <c r="F38" s="652">
        <f t="shared" si="1"/>
        <v>43158</v>
      </c>
      <c r="G38" s="349"/>
      <c r="H38" s="512"/>
    </row>
    <row r="39" spans="1:8" s="332" customFormat="1" ht="27" customHeight="1">
      <c r="A39" s="635">
        <f t="shared" si="2"/>
        <v>43128</v>
      </c>
      <c r="B39" s="641">
        <f t="shared" si="0"/>
        <v>43128</v>
      </c>
      <c r="C39" s="642"/>
      <c r="D39" s="640"/>
      <c r="E39" s="651">
        <f t="shared" si="3"/>
        <v>43159</v>
      </c>
      <c r="F39" s="652">
        <f t="shared" si="1"/>
        <v>43159</v>
      </c>
      <c r="G39" s="349"/>
      <c r="H39" s="512"/>
    </row>
    <row r="40" spans="1:8" s="332" customFormat="1" ht="27" customHeight="1">
      <c r="A40" s="685">
        <f t="shared" si="2"/>
        <v>43129</v>
      </c>
      <c r="B40" s="686">
        <f t="shared" si="0"/>
        <v>43129</v>
      </c>
      <c r="C40" s="689"/>
      <c r="D40" s="688"/>
      <c r="E40" s="651"/>
      <c r="F40" s="654"/>
      <c r="G40" s="349"/>
      <c r="H40" s="512"/>
    </row>
    <row r="41" spans="1:8" s="332" customFormat="1" ht="27" customHeight="1">
      <c r="A41" s="658">
        <f>A40+1</f>
        <v>43130</v>
      </c>
      <c r="B41" s="659">
        <f>A41</f>
        <v>43130</v>
      </c>
      <c r="C41" s="660"/>
      <c r="D41" s="563"/>
      <c r="E41" s="658"/>
      <c r="F41" s="659"/>
      <c r="G41" s="660"/>
      <c r="H41" s="563"/>
    </row>
    <row r="42" spans="1:10" s="332" customFormat="1" ht="27" customHeight="1" thickBot="1">
      <c r="A42" s="661">
        <f>A41+1</f>
        <v>43131</v>
      </c>
      <c r="B42" s="663">
        <f>A42</f>
        <v>43131</v>
      </c>
      <c r="C42" s="584"/>
      <c r="D42" s="562"/>
      <c r="E42" s="661"/>
      <c r="F42" s="663"/>
      <c r="G42" s="584"/>
      <c r="H42" s="562"/>
      <c r="I42" s="1045" t="s">
        <v>274</v>
      </c>
      <c r="J42" s="1046"/>
    </row>
    <row r="43" spans="1:10" s="332" customFormat="1" ht="27" customHeight="1" thickBot="1" thickTop="1">
      <c r="A43" s="1043" t="s">
        <v>69</v>
      </c>
      <c r="B43" s="1044"/>
      <c r="C43" s="510">
        <f>COUNTIF(C12:C42,"*")-COUNTIF(C12:C42,"入校*")-COUNTIF(C12:C42,"修了*")</f>
        <v>0</v>
      </c>
      <c r="D43" s="558" t="s">
        <v>68</v>
      </c>
      <c r="E43" s="1043" t="s">
        <v>69</v>
      </c>
      <c r="F43" s="1044"/>
      <c r="G43" s="510">
        <f>COUNTIF(G12:G42,"*")-COUNTIF(G12:G42,"入校*")-COUNTIF(G12:G42,"修了*")</f>
        <v>0</v>
      </c>
      <c r="H43" s="558" t="s">
        <v>68</v>
      </c>
      <c r="I43" s="438">
        <f aca="true" t="shared" si="4" ref="I43:I48">SUM(C43,G43)</f>
        <v>0</v>
      </c>
      <c r="J43" s="333" t="s">
        <v>68</v>
      </c>
    </row>
    <row r="44" spans="1:10" s="332" customFormat="1" ht="27" customHeight="1" thickTop="1">
      <c r="A44" s="1049" t="s">
        <v>66</v>
      </c>
      <c r="B44" s="1050"/>
      <c r="C44" s="352"/>
      <c r="D44" s="361" t="s">
        <v>65</v>
      </c>
      <c r="E44" s="1049" t="s">
        <v>66</v>
      </c>
      <c r="F44" s="1050"/>
      <c r="G44" s="351"/>
      <c r="H44" s="334" t="s">
        <v>65</v>
      </c>
      <c r="I44" s="438">
        <f t="shared" si="4"/>
        <v>0</v>
      </c>
      <c r="J44" s="333" t="s">
        <v>65</v>
      </c>
    </row>
    <row r="45" spans="1:10" s="332" customFormat="1" ht="27" customHeight="1">
      <c r="A45" s="1041" t="s">
        <v>67</v>
      </c>
      <c r="B45" s="1042"/>
      <c r="C45" s="353"/>
      <c r="D45" s="559" t="s">
        <v>65</v>
      </c>
      <c r="E45" s="1041" t="s">
        <v>67</v>
      </c>
      <c r="F45" s="1042"/>
      <c r="G45" s="349"/>
      <c r="H45" s="335" t="s">
        <v>65</v>
      </c>
      <c r="I45" s="438">
        <f t="shared" si="4"/>
        <v>0</v>
      </c>
      <c r="J45" s="333" t="s">
        <v>65</v>
      </c>
    </row>
    <row r="46" spans="1:10" s="332" customFormat="1" ht="27" customHeight="1" thickBot="1">
      <c r="A46" s="1056" t="s">
        <v>71</v>
      </c>
      <c r="B46" s="1057"/>
      <c r="C46" s="359"/>
      <c r="D46" s="560" t="s">
        <v>65</v>
      </c>
      <c r="E46" s="1056" t="s">
        <v>71</v>
      </c>
      <c r="F46" s="1057"/>
      <c r="G46" s="360"/>
      <c r="H46" s="348" t="s">
        <v>65</v>
      </c>
      <c r="I46" s="438">
        <f t="shared" si="4"/>
        <v>0</v>
      </c>
      <c r="J46" s="333" t="s">
        <v>65</v>
      </c>
    </row>
    <row r="47" spans="1:10" s="332" customFormat="1" ht="27" customHeight="1" thickTop="1">
      <c r="A47" s="1039" t="s">
        <v>278</v>
      </c>
      <c r="B47" s="1040"/>
      <c r="C47" s="336">
        <f>SUM(C44:C46)</f>
        <v>0</v>
      </c>
      <c r="D47" s="337" t="s">
        <v>65</v>
      </c>
      <c r="E47" s="1039" t="s">
        <v>278</v>
      </c>
      <c r="F47" s="1040"/>
      <c r="G47" s="338">
        <f>SUM(G44:G46)</f>
        <v>0</v>
      </c>
      <c r="H47" s="339" t="s">
        <v>65</v>
      </c>
      <c r="I47" s="438">
        <f t="shared" si="4"/>
        <v>0</v>
      </c>
      <c r="J47" s="333" t="s">
        <v>65</v>
      </c>
    </row>
    <row r="48" spans="1:10" s="332" customFormat="1" ht="27" customHeight="1" thickBot="1">
      <c r="A48" s="1054" t="s">
        <v>223</v>
      </c>
      <c r="B48" s="1055"/>
      <c r="C48" s="340"/>
      <c r="D48" s="341" t="s">
        <v>65</v>
      </c>
      <c r="E48" s="1054" t="s">
        <v>223</v>
      </c>
      <c r="F48" s="1055"/>
      <c r="G48" s="340"/>
      <c r="H48" s="341" t="s">
        <v>65</v>
      </c>
      <c r="I48" s="342">
        <f t="shared" si="4"/>
        <v>0</v>
      </c>
      <c r="J48" s="333" t="s">
        <v>65</v>
      </c>
    </row>
    <row r="49" spans="3:11" ht="14.25" thickTop="1">
      <c r="C49" s="343">
        <f>IF(I44=L5,"","＜ERROR＞")</f>
      </c>
      <c r="G49" s="343">
        <f>IF(I45=L6,"","＜ERROR＞")</f>
      </c>
      <c r="K49" s="343">
        <f>IF(I46=L7,"","＜ERROR＞")</f>
      </c>
    </row>
    <row r="50" spans="3:11" ht="13.5">
      <c r="C50" s="344">
        <f>IF(I44=L5,"","学科時間数が一致していません！")</f>
      </c>
      <c r="G50" s="344">
        <f>IF(I45=L6,"","実技時間数が一致していません！")</f>
      </c>
      <c r="K50" s="344">
        <f>IF(I46=L7,"","就職支援時間数が一致していません！")</f>
      </c>
    </row>
    <row r="53" spans="2:5" ht="13.5">
      <c r="B53" s="345"/>
      <c r="C53" s="346"/>
      <c r="D53" s="347"/>
      <c r="E53" s="347"/>
    </row>
    <row r="54" spans="2:5" ht="13.5">
      <c r="B54" s="345"/>
      <c r="C54" s="347"/>
      <c r="D54" s="346"/>
      <c r="E54" s="345"/>
    </row>
    <row r="55" spans="2:5" ht="13.5">
      <c r="B55" s="345"/>
      <c r="C55" s="347"/>
      <c r="D55" s="346"/>
      <c r="E55" s="345"/>
    </row>
    <row r="56" spans="2:5" ht="13.5">
      <c r="B56" s="345"/>
      <c r="C56" s="347"/>
      <c r="D56" s="346"/>
      <c r="E56" s="345"/>
    </row>
    <row r="57" spans="2:5" ht="13.5">
      <c r="B57" s="345"/>
      <c r="C57" s="347"/>
      <c r="D57" s="346"/>
      <c r="E57" s="345"/>
    </row>
  </sheetData>
  <sheetProtection formatCells="0" formatColumns="0" formatRows="0"/>
  <protectedRanges>
    <protectedRange sqref="G21:H24 G26:H26 G28:H32 G34:H40 G16:H19" name="範囲1_2"/>
    <protectedRange sqref="G25:H25 G13:H15" name="範囲1_2_1_2"/>
    <protectedRange sqref="C21:D24 C26:D26 C28:D32 C34:D40 C16:D19" name="範囲1_2_2"/>
    <protectedRange sqref="C25:D25 C13:D15" name="範囲1_2_1_2_1"/>
  </protectedRanges>
  <mergeCells count="20">
    <mergeCell ref="A46:B46"/>
    <mergeCell ref="E46:F46"/>
    <mergeCell ref="A47:B47"/>
    <mergeCell ref="E47:F47"/>
    <mergeCell ref="A48:B48"/>
    <mergeCell ref="E48:F48"/>
    <mergeCell ref="I42:J42"/>
    <mergeCell ref="A43:B43"/>
    <mergeCell ref="E43:F43"/>
    <mergeCell ref="A44:B44"/>
    <mergeCell ref="E44:F44"/>
    <mergeCell ref="A45:B45"/>
    <mergeCell ref="E45:F45"/>
    <mergeCell ref="H3:J3"/>
    <mergeCell ref="K3:N3"/>
    <mergeCell ref="H4:J4"/>
    <mergeCell ref="K4:N4"/>
    <mergeCell ref="B7:J7"/>
    <mergeCell ref="A11:C11"/>
    <mergeCell ref="E11:G11"/>
  </mergeCells>
  <printOptions/>
  <pageMargins left="0.5905511811023623" right="0.3937007874015748" top="0.5905511811023623" bottom="0.3937007874015748" header="0.31496062992125984" footer="0.5118110236220472"/>
  <pageSetup cellComments="asDisplayed" horizontalDpi="600" verticalDpi="600" orientation="portrait" paperSize="9" scale="70" r:id="rId3"/>
  <headerFooter alignWithMargins="0">
    <oddHeader>&amp;R&amp;10&amp;F</oddHeader>
  </headerFooter>
  <legacyDrawing r:id="rId2"/>
</worksheet>
</file>

<file path=xl/worksheets/sheet17.xml><?xml version="1.0" encoding="utf-8"?>
<worksheet xmlns="http://schemas.openxmlformats.org/spreadsheetml/2006/main" xmlns:r="http://schemas.openxmlformats.org/officeDocument/2006/relationships">
  <dimension ref="A1:N57"/>
  <sheetViews>
    <sheetView zoomScale="75" zoomScaleNormal="75" zoomScalePageLayoutView="0" workbookViewId="0" topLeftCell="A37">
      <selection activeCell="G42" sqref="G42"/>
    </sheetView>
  </sheetViews>
  <sheetFormatPr defaultColWidth="9.00390625" defaultRowHeight="13.5"/>
  <cols>
    <col min="1" max="1" width="4.625" style="318" customWidth="1"/>
    <col min="2" max="2" width="3.375" style="318" bestFit="1" customWidth="1"/>
    <col min="3" max="3" width="27.625" style="332" customWidth="1"/>
    <col min="4" max="4" width="5.75390625" style="318" customWidth="1"/>
    <col min="5" max="5" width="4.625" style="318" customWidth="1"/>
    <col min="6" max="6" width="3.375" style="318" bestFit="1" customWidth="1"/>
    <col min="7" max="7" width="27.625" style="332" customWidth="1"/>
    <col min="8" max="8" width="5.75390625" style="318" customWidth="1"/>
    <col min="9" max="9" width="4.625" style="318" customWidth="1"/>
    <col min="10" max="10" width="3.375" style="318" bestFit="1" customWidth="1"/>
    <col min="11" max="11" width="15.625" style="332" customWidth="1"/>
    <col min="12" max="12" width="5.75390625" style="318" customWidth="1"/>
    <col min="13" max="13" width="5.00390625" style="318" bestFit="1" customWidth="1"/>
    <col min="14" max="14" width="5.625" style="318" bestFit="1" customWidth="1"/>
    <col min="15" max="16384" width="9.00390625" style="318" customWidth="1"/>
  </cols>
  <sheetData>
    <row r="1" spans="1:12" ht="17.25">
      <c r="A1" s="315" t="s">
        <v>350</v>
      </c>
      <c r="B1" s="315"/>
      <c r="C1" s="316"/>
      <c r="D1" s="315"/>
      <c r="E1" s="315"/>
      <c r="F1" s="315"/>
      <c r="G1" s="316"/>
      <c r="H1" s="315"/>
      <c r="I1" s="317">
        <v>2</v>
      </c>
      <c r="J1" s="315"/>
      <c r="K1" s="316" t="s">
        <v>33</v>
      </c>
      <c r="L1" s="315"/>
    </row>
    <row r="2" spans="1:12" ht="9.75" customHeight="1">
      <c r="A2" s="319"/>
      <c r="B2" s="319"/>
      <c r="C2" s="320"/>
      <c r="D2" s="319"/>
      <c r="E2" s="319"/>
      <c r="F2" s="319"/>
      <c r="G2" s="320"/>
      <c r="H2" s="319"/>
      <c r="I2" s="319"/>
      <c r="J2" s="319"/>
      <c r="K2" s="320"/>
      <c r="L2" s="319"/>
    </row>
    <row r="3" spans="1:14" ht="15" customHeight="1">
      <c r="A3" s="319"/>
      <c r="B3" s="319"/>
      <c r="C3" s="320"/>
      <c r="D3" s="319"/>
      <c r="E3" s="319"/>
      <c r="F3" s="319"/>
      <c r="G3" s="320"/>
      <c r="H3" s="1058" t="s">
        <v>222</v>
      </c>
      <c r="I3" s="1059"/>
      <c r="J3" s="1059"/>
      <c r="K3" s="1038">
        <f>'入力表'!D47</f>
        <v>0</v>
      </c>
      <c r="L3" s="1038"/>
      <c r="M3" s="1038"/>
      <c r="N3" s="1038"/>
    </row>
    <row r="4" spans="1:14" ht="15" customHeight="1">
      <c r="A4" s="319"/>
      <c r="B4" s="319"/>
      <c r="C4" s="320"/>
      <c r="D4" s="319"/>
      <c r="E4" s="319"/>
      <c r="F4" s="319"/>
      <c r="G4" s="320"/>
      <c r="H4" s="1058" t="s">
        <v>29</v>
      </c>
      <c r="I4" s="1059"/>
      <c r="J4" s="1059"/>
      <c r="K4" s="1038">
        <f>'入力表'!G7</f>
        <v>0</v>
      </c>
      <c r="L4" s="1038"/>
      <c r="M4" s="1038"/>
      <c r="N4" s="1038"/>
    </row>
    <row r="5" spans="1:12" s="323" customFormat="1" ht="13.5">
      <c r="A5" s="322"/>
      <c r="C5" s="324"/>
      <c r="D5" s="325"/>
      <c r="E5" s="322"/>
      <c r="G5" s="324"/>
      <c r="H5" s="325"/>
      <c r="I5" s="325"/>
      <c r="J5" s="321"/>
      <c r="K5" s="326" t="s">
        <v>24</v>
      </c>
      <c r="L5" s="327">
        <f>'入力表'!C13</f>
        <v>0</v>
      </c>
    </row>
    <row r="6" spans="1:12" s="323" customFormat="1" ht="13.5">
      <c r="A6" s="322" t="s">
        <v>138</v>
      </c>
      <c r="B6" s="323" t="s">
        <v>289</v>
      </c>
      <c r="C6" s="324"/>
      <c r="D6" s="325"/>
      <c r="E6" s="322"/>
      <c r="G6" s="324"/>
      <c r="H6" s="325"/>
      <c r="I6" s="325"/>
      <c r="J6" s="321"/>
      <c r="K6" s="326" t="s">
        <v>25</v>
      </c>
      <c r="L6" s="327">
        <f>'入力表'!D13</f>
        <v>0</v>
      </c>
    </row>
    <row r="7" spans="1:12" s="323" customFormat="1" ht="13.5">
      <c r="A7" s="322" t="s">
        <v>138</v>
      </c>
      <c r="B7" s="1047" t="s">
        <v>349</v>
      </c>
      <c r="C7" s="1048"/>
      <c r="D7" s="1048"/>
      <c r="E7" s="1048"/>
      <c r="F7" s="1048"/>
      <c r="G7" s="1048"/>
      <c r="H7" s="1048"/>
      <c r="I7" s="1048"/>
      <c r="J7" s="1048"/>
      <c r="K7" s="326" t="s">
        <v>71</v>
      </c>
      <c r="L7" s="327">
        <f>'入力表'!E13</f>
        <v>0</v>
      </c>
    </row>
    <row r="8" spans="1:12" s="323" customFormat="1" ht="13.5">
      <c r="A8" s="328" t="s">
        <v>138</v>
      </c>
      <c r="B8" s="329" t="s">
        <v>70</v>
      </c>
      <c r="C8" s="330"/>
      <c r="D8" s="325"/>
      <c r="E8" s="322"/>
      <c r="F8" s="325"/>
      <c r="G8" s="324"/>
      <c r="H8" s="325"/>
      <c r="I8" s="322"/>
      <c r="J8" s="321"/>
      <c r="K8" s="326" t="s">
        <v>221</v>
      </c>
      <c r="L8" s="327">
        <f>６カリキュラム!J7:J8</f>
        <v>0</v>
      </c>
    </row>
    <row r="9" spans="1:12" s="323" customFormat="1" ht="13.5">
      <c r="A9" s="328" t="s">
        <v>138</v>
      </c>
      <c r="B9" s="329" t="s">
        <v>276</v>
      </c>
      <c r="C9" s="330"/>
      <c r="D9" s="325"/>
      <c r="E9" s="322"/>
      <c r="F9" s="325"/>
      <c r="G9" s="324"/>
      <c r="H9" s="325"/>
      <c r="I9" s="322"/>
      <c r="J9" s="321"/>
      <c r="K9" s="326"/>
      <c r="L9" s="331"/>
    </row>
    <row r="10" spans="1:12" ht="11.25" customHeight="1" thickBot="1">
      <c r="A10" s="319"/>
      <c r="B10" s="319"/>
      <c r="C10" s="320"/>
      <c r="D10" s="319"/>
      <c r="E10" s="319"/>
      <c r="F10" s="319"/>
      <c r="G10" s="320"/>
      <c r="H10" s="319"/>
      <c r="I10" s="319"/>
      <c r="J10" s="319"/>
      <c r="K10" s="320"/>
      <c r="L10" s="319"/>
    </row>
    <row r="11" spans="1:11" ht="27" customHeight="1" thickBot="1" thickTop="1">
      <c r="A11" s="1060" t="s">
        <v>299</v>
      </c>
      <c r="B11" s="1052"/>
      <c r="C11" s="1053"/>
      <c r="D11" s="439" t="s">
        <v>65</v>
      </c>
      <c r="E11" s="1060" t="s">
        <v>300</v>
      </c>
      <c r="F11" s="1061"/>
      <c r="G11" s="1061"/>
      <c r="H11" s="439" t="s">
        <v>65</v>
      </c>
      <c r="K11" s="318"/>
    </row>
    <row r="12" spans="1:8" s="332" customFormat="1" ht="27" customHeight="1" thickTop="1">
      <c r="A12" s="648">
        <v>43132</v>
      </c>
      <c r="B12" s="649">
        <f>A12</f>
        <v>43132</v>
      </c>
      <c r="C12" s="561"/>
      <c r="D12" s="650"/>
      <c r="E12" s="648">
        <v>43160</v>
      </c>
      <c r="F12" s="649">
        <f>E12</f>
        <v>43160</v>
      </c>
      <c r="G12" s="561"/>
      <c r="H12" s="650"/>
    </row>
    <row r="13" spans="1:8" s="332" customFormat="1" ht="27" customHeight="1">
      <c r="A13" s="651">
        <f>A12+1</f>
        <v>43133</v>
      </c>
      <c r="B13" s="654">
        <f aca="true" t="shared" si="0" ref="B13:B39">A13</f>
        <v>43133</v>
      </c>
      <c r="C13" s="349"/>
      <c r="D13" s="512"/>
      <c r="E13" s="651">
        <f>E12+1</f>
        <v>43161</v>
      </c>
      <c r="F13" s="654">
        <f aca="true" t="shared" si="1" ref="F13:F40">E13</f>
        <v>43161</v>
      </c>
      <c r="G13" s="349"/>
      <c r="H13" s="512"/>
    </row>
    <row r="14" spans="1:8" s="332" customFormat="1" ht="27" customHeight="1">
      <c r="A14" s="635">
        <f aca="true" t="shared" si="2" ref="A14:A39">A13+1</f>
        <v>43134</v>
      </c>
      <c r="B14" s="697">
        <f t="shared" si="0"/>
        <v>43134</v>
      </c>
      <c r="C14" s="643"/>
      <c r="D14" s="640"/>
      <c r="E14" s="635">
        <f aca="true" t="shared" si="3" ref="E14:E40">E13+1</f>
        <v>43162</v>
      </c>
      <c r="F14" s="697">
        <f t="shared" si="1"/>
        <v>43162</v>
      </c>
      <c r="G14" s="643"/>
      <c r="H14" s="640"/>
    </row>
    <row r="15" spans="1:8" s="332" customFormat="1" ht="27" customHeight="1">
      <c r="A15" s="635">
        <f t="shared" si="2"/>
        <v>43135</v>
      </c>
      <c r="B15" s="641">
        <f t="shared" si="0"/>
        <v>43135</v>
      </c>
      <c r="C15" s="643"/>
      <c r="D15" s="640"/>
      <c r="E15" s="635">
        <f t="shared" si="3"/>
        <v>43163</v>
      </c>
      <c r="F15" s="641">
        <f t="shared" si="1"/>
        <v>43163</v>
      </c>
      <c r="G15" s="643"/>
      <c r="H15" s="640"/>
    </row>
    <row r="16" spans="1:8" s="332" customFormat="1" ht="27" customHeight="1">
      <c r="A16" s="685">
        <f t="shared" si="2"/>
        <v>43136</v>
      </c>
      <c r="B16" s="686">
        <f t="shared" si="0"/>
        <v>43136</v>
      </c>
      <c r="C16" s="689"/>
      <c r="D16" s="688"/>
      <c r="E16" s="685">
        <f t="shared" si="3"/>
        <v>43164</v>
      </c>
      <c r="F16" s="686">
        <f t="shared" si="1"/>
        <v>43164</v>
      </c>
      <c r="G16" s="689"/>
      <c r="H16" s="688"/>
    </row>
    <row r="17" spans="1:8" s="332" customFormat="1" ht="27" customHeight="1">
      <c r="A17" s="651">
        <f t="shared" si="2"/>
        <v>43137</v>
      </c>
      <c r="B17" s="652">
        <f t="shared" si="0"/>
        <v>43137</v>
      </c>
      <c r="C17" s="349"/>
      <c r="D17" s="512"/>
      <c r="E17" s="651">
        <f t="shared" si="3"/>
        <v>43165</v>
      </c>
      <c r="F17" s="652">
        <f t="shared" si="1"/>
        <v>43165</v>
      </c>
      <c r="G17" s="349"/>
      <c r="H17" s="512"/>
    </row>
    <row r="18" spans="1:8" s="332" customFormat="1" ht="27" customHeight="1">
      <c r="A18" s="651">
        <f t="shared" si="2"/>
        <v>43138</v>
      </c>
      <c r="B18" s="652">
        <f t="shared" si="0"/>
        <v>43138</v>
      </c>
      <c r="C18" s="349"/>
      <c r="D18" s="512"/>
      <c r="E18" s="651">
        <f t="shared" si="3"/>
        <v>43166</v>
      </c>
      <c r="F18" s="652">
        <f t="shared" si="1"/>
        <v>43166</v>
      </c>
      <c r="G18" s="349"/>
      <c r="H18" s="512"/>
    </row>
    <row r="19" spans="1:8" s="332" customFormat="1" ht="27" customHeight="1">
      <c r="A19" s="651">
        <f t="shared" si="2"/>
        <v>43139</v>
      </c>
      <c r="B19" s="652">
        <f t="shared" si="0"/>
        <v>43139</v>
      </c>
      <c r="C19" s="349"/>
      <c r="D19" s="512"/>
      <c r="E19" s="651">
        <f t="shared" si="3"/>
        <v>43167</v>
      </c>
      <c r="F19" s="652">
        <f t="shared" si="1"/>
        <v>43167</v>
      </c>
      <c r="G19" s="349"/>
      <c r="H19" s="512"/>
    </row>
    <row r="20" spans="1:8" s="332" customFormat="1" ht="27" customHeight="1">
      <c r="A20" s="651">
        <f t="shared" si="2"/>
        <v>43140</v>
      </c>
      <c r="B20" s="652">
        <f t="shared" si="0"/>
        <v>43140</v>
      </c>
      <c r="C20" s="349"/>
      <c r="D20" s="512"/>
      <c r="E20" s="651">
        <f t="shared" si="3"/>
        <v>43168</v>
      </c>
      <c r="F20" s="652">
        <f t="shared" si="1"/>
        <v>43168</v>
      </c>
      <c r="G20" s="349"/>
      <c r="H20" s="512"/>
    </row>
    <row r="21" spans="1:8" s="332" customFormat="1" ht="27" customHeight="1">
      <c r="A21" s="635">
        <f t="shared" si="2"/>
        <v>43141</v>
      </c>
      <c r="B21" s="697">
        <f t="shared" si="0"/>
        <v>43141</v>
      </c>
      <c r="C21" s="642"/>
      <c r="D21" s="640"/>
      <c r="E21" s="635">
        <f t="shared" si="3"/>
        <v>43169</v>
      </c>
      <c r="F21" s="697">
        <f t="shared" si="1"/>
        <v>43169</v>
      </c>
      <c r="G21" s="642"/>
      <c r="H21" s="640"/>
    </row>
    <row r="22" spans="1:8" s="332" customFormat="1" ht="27" customHeight="1">
      <c r="A22" s="635">
        <f t="shared" si="2"/>
        <v>43142</v>
      </c>
      <c r="B22" s="641">
        <f t="shared" si="0"/>
        <v>43142</v>
      </c>
      <c r="C22" s="642"/>
      <c r="D22" s="640"/>
      <c r="E22" s="635">
        <f t="shared" si="3"/>
        <v>43170</v>
      </c>
      <c r="F22" s="641">
        <f t="shared" si="1"/>
        <v>43170</v>
      </c>
      <c r="G22" s="642"/>
      <c r="H22" s="640"/>
    </row>
    <row r="23" spans="1:8" s="332" customFormat="1" ht="27" customHeight="1">
      <c r="A23" s="635">
        <f t="shared" si="2"/>
        <v>43143</v>
      </c>
      <c r="B23" s="641">
        <f t="shared" si="0"/>
        <v>43143</v>
      </c>
      <c r="C23" s="642"/>
      <c r="D23" s="640"/>
      <c r="E23" s="685">
        <f t="shared" si="3"/>
        <v>43171</v>
      </c>
      <c r="F23" s="686">
        <f t="shared" si="1"/>
        <v>43171</v>
      </c>
      <c r="G23" s="689"/>
      <c r="H23" s="688"/>
    </row>
    <row r="24" spans="1:8" s="332" customFormat="1" ht="27" customHeight="1">
      <c r="A24" s="651">
        <f t="shared" si="2"/>
        <v>43144</v>
      </c>
      <c r="B24" s="652">
        <f t="shared" si="0"/>
        <v>43144</v>
      </c>
      <c r="C24" s="349"/>
      <c r="D24" s="512"/>
      <c r="E24" s="651">
        <f t="shared" si="3"/>
        <v>43172</v>
      </c>
      <c r="F24" s="652">
        <f t="shared" si="1"/>
        <v>43172</v>
      </c>
      <c r="G24" s="349"/>
      <c r="H24" s="512"/>
    </row>
    <row r="25" spans="1:8" s="332" customFormat="1" ht="27" customHeight="1">
      <c r="A25" s="651">
        <f t="shared" si="2"/>
        <v>43145</v>
      </c>
      <c r="B25" s="652">
        <f t="shared" si="0"/>
        <v>43145</v>
      </c>
      <c r="C25" s="511"/>
      <c r="D25" s="513"/>
      <c r="E25" s="651">
        <f t="shared" si="3"/>
        <v>43173</v>
      </c>
      <c r="F25" s="652">
        <f t="shared" si="1"/>
        <v>43173</v>
      </c>
      <c r="G25" s="511"/>
      <c r="H25" s="513"/>
    </row>
    <row r="26" spans="1:8" s="332" customFormat="1" ht="27" customHeight="1">
      <c r="A26" s="651">
        <f t="shared" si="2"/>
        <v>43146</v>
      </c>
      <c r="B26" s="652">
        <f t="shared" si="0"/>
        <v>43146</v>
      </c>
      <c r="C26" s="349"/>
      <c r="D26" s="512"/>
      <c r="E26" s="651">
        <f t="shared" si="3"/>
        <v>43174</v>
      </c>
      <c r="F26" s="652">
        <f t="shared" si="1"/>
        <v>43174</v>
      </c>
      <c r="G26" s="349"/>
      <c r="H26" s="512"/>
    </row>
    <row r="27" spans="1:8" s="332" customFormat="1" ht="27" customHeight="1">
      <c r="A27" s="651">
        <f t="shared" si="2"/>
        <v>43147</v>
      </c>
      <c r="B27" s="652">
        <f t="shared" si="0"/>
        <v>43147</v>
      </c>
      <c r="C27" s="349"/>
      <c r="D27" s="512"/>
      <c r="E27" s="651">
        <f t="shared" si="3"/>
        <v>43175</v>
      </c>
      <c r="F27" s="652">
        <f t="shared" si="1"/>
        <v>43175</v>
      </c>
      <c r="G27" s="349"/>
      <c r="H27" s="512"/>
    </row>
    <row r="28" spans="1:8" s="332" customFormat="1" ht="27" customHeight="1">
      <c r="A28" s="635">
        <f t="shared" si="2"/>
        <v>43148</v>
      </c>
      <c r="B28" s="697">
        <f t="shared" si="0"/>
        <v>43148</v>
      </c>
      <c r="C28" s="642"/>
      <c r="D28" s="640"/>
      <c r="E28" s="635">
        <f t="shared" si="3"/>
        <v>43176</v>
      </c>
      <c r="F28" s="697">
        <f t="shared" si="1"/>
        <v>43176</v>
      </c>
      <c r="G28" s="642"/>
      <c r="H28" s="640"/>
    </row>
    <row r="29" spans="1:8" s="332" customFormat="1" ht="27" customHeight="1">
      <c r="A29" s="635">
        <f t="shared" si="2"/>
        <v>43149</v>
      </c>
      <c r="B29" s="641">
        <f t="shared" si="0"/>
        <v>43149</v>
      </c>
      <c r="C29" s="642"/>
      <c r="D29" s="640"/>
      <c r="E29" s="635">
        <f t="shared" si="3"/>
        <v>43177</v>
      </c>
      <c r="F29" s="641">
        <f t="shared" si="1"/>
        <v>43177</v>
      </c>
      <c r="G29" s="642"/>
      <c r="H29" s="640"/>
    </row>
    <row r="30" spans="1:8" s="332" customFormat="1" ht="27" customHeight="1">
      <c r="A30" s="685">
        <f t="shared" si="2"/>
        <v>43150</v>
      </c>
      <c r="B30" s="686">
        <f t="shared" si="0"/>
        <v>43150</v>
      </c>
      <c r="C30" s="689"/>
      <c r="D30" s="688"/>
      <c r="E30" s="685">
        <f t="shared" si="3"/>
        <v>43178</v>
      </c>
      <c r="F30" s="686">
        <f t="shared" si="1"/>
        <v>43178</v>
      </c>
      <c r="G30" s="689"/>
      <c r="H30" s="688"/>
    </row>
    <row r="31" spans="1:8" s="332" customFormat="1" ht="27" customHeight="1">
      <c r="A31" s="651">
        <f t="shared" si="2"/>
        <v>43151</v>
      </c>
      <c r="B31" s="652">
        <f t="shared" si="0"/>
        <v>43151</v>
      </c>
      <c r="C31" s="349"/>
      <c r="D31" s="512"/>
      <c r="E31" s="685">
        <f t="shared" si="3"/>
        <v>43179</v>
      </c>
      <c r="F31" s="686">
        <f t="shared" si="1"/>
        <v>43179</v>
      </c>
      <c r="G31" s="689"/>
      <c r="H31" s="688"/>
    </row>
    <row r="32" spans="1:8" s="332" customFormat="1" ht="27" customHeight="1">
      <c r="A32" s="651">
        <f t="shared" si="2"/>
        <v>43152</v>
      </c>
      <c r="B32" s="652">
        <f t="shared" si="0"/>
        <v>43152</v>
      </c>
      <c r="C32" s="349"/>
      <c r="D32" s="512"/>
      <c r="E32" s="635">
        <f t="shared" si="3"/>
        <v>43180</v>
      </c>
      <c r="F32" s="697">
        <f t="shared" si="1"/>
        <v>43180</v>
      </c>
      <c r="G32" s="642"/>
      <c r="H32" s="640"/>
    </row>
    <row r="33" spans="1:8" s="332" customFormat="1" ht="27" customHeight="1">
      <c r="A33" s="651">
        <f t="shared" si="2"/>
        <v>43153</v>
      </c>
      <c r="B33" s="652">
        <f t="shared" si="0"/>
        <v>43153</v>
      </c>
      <c r="C33" s="349"/>
      <c r="D33" s="512"/>
      <c r="E33" s="651">
        <f t="shared" si="3"/>
        <v>43181</v>
      </c>
      <c r="F33" s="652">
        <f t="shared" si="1"/>
        <v>43181</v>
      </c>
      <c r="G33" s="349"/>
      <c r="H33" s="512"/>
    </row>
    <row r="34" spans="1:8" s="332" customFormat="1" ht="27" customHeight="1">
      <c r="A34" s="651">
        <f t="shared" si="2"/>
        <v>43154</v>
      </c>
      <c r="B34" s="652">
        <f t="shared" si="0"/>
        <v>43154</v>
      </c>
      <c r="C34" s="657"/>
      <c r="D34" s="513"/>
      <c r="E34" s="651">
        <f t="shared" si="3"/>
        <v>43182</v>
      </c>
      <c r="F34" s="652">
        <f t="shared" si="1"/>
        <v>43182</v>
      </c>
      <c r="G34" s="657"/>
      <c r="H34" s="513"/>
    </row>
    <row r="35" spans="1:8" s="332" customFormat="1" ht="27" customHeight="1">
      <c r="A35" s="635">
        <f t="shared" si="2"/>
        <v>43155</v>
      </c>
      <c r="B35" s="697">
        <f t="shared" si="0"/>
        <v>43155</v>
      </c>
      <c r="C35" s="644"/>
      <c r="D35" s="638"/>
      <c r="E35" s="635">
        <f t="shared" si="3"/>
        <v>43183</v>
      </c>
      <c r="F35" s="697">
        <f t="shared" si="1"/>
        <v>43183</v>
      </c>
      <c r="G35" s="644"/>
      <c r="H35" s="638"/>
    </row>
    <row r="36" spans="1:8" s="332" customFormat="1" ht="27" customHeight="1">
      <c r="A36" s="635">
        <f t="shared" si="2"/>
        <v>43156</v>
      </c>
      <c r="B36" s="641">
        <f t="shared" si="0"/>
        <v>43156</v>
      </c>
      <c r="C36" s="642"/>
      <c r="D36" s="640"/>
      <c r="E36" s="635">
        <f t="shared" si="3"/>
        <v>43184</v>
      </c>
      <c r="F36" s="641">
        <f t="shared" si="1"/>
        <v>43184</v>
      </c>
      <c r="G36" s="642"/>
      <c r="H36" s="640"/>
    </row>
    <row r="37" spans="1:8" s="332" customFormat="1" ht="27" customHeight="1">
      <c r="A37" s="685">
        <f t="shared" si="2"/>
        <v>43157</v>
      </c>
      <c r="B37" s="686">
        <f t="shared" si="0"/>
        <v>43157</v>
      </c>
      <c r="C37" s="689"/>
      <c r="D37" s="688"/>
      <c r="E37" s="685">
        <f t="shared" si="3"/>
        <v>43185</v>
      </c>
      <c r="F37" s="686">
        <f t="shared" si="1"/>
        <v>43185</v>
      </c>
      <c r="G37" s="689"/>
      <c r="H37" s="688"/>
    </row>
    <row r="38" spans="1:8" s="332" customFormat="1" ht="27" customHeight="1">
      <c r="A38" s="651">
        <f t="shared" si="2"/>
        <v>43158</v>
      </c>
      <c r="B38" s="652">
        <f t="shared" si="0"/>
        <v>43158</v>
      </c>
      <c r="C38" s="349"/>
      <c r="D38" s="512"/>
      <c r="E38" s="651">
        <f t="shared" si="3"/>
        <v>43186</v>
      </c>
      <c r="F38" s="652">
        <f t="shared" si="1"/>
        <v>43186</v>
      </c>
      <c r="G38" s="349"/>
      <c r="H38" s="512"/>
    </row>
    <row r="39" spans="1:8" s="332" customFormat="1" ht="27" customHeight="1">
      <c r="A39" s="651">
        <f t="shared" si="2"/>
        <v>43159</v>
      </c>
      <c r="B39" s="652">
        <f t="shared" si="0"/>
        <v>43159</v>
      </c>
      <c r="C39" s="349"/>
      <c r="D39" s="512"/>
      <c r="E39" s="651">
        <f t="shared" si="3"/>
        <v>43187</v>
      </c>
      <c r="F39" s="652">
        <f t="shared" si="1"/>
        <v>43187</v>
      </c>
      <c r="G39" s="349"/>
      <c r="H39" s="512"/>
    </row>
    <row r="40" spans="1:8" s="332" customFormat="1" ht="27" customHeight="1">
      <c r="A40" s="651"/>
      <c r="B40" s="654"/>
      <c r="C40" s="349"/>
      <c r="D40" s="512"/>
      <c r="E40" s="651">
        <f t="shared" si="3"/>
        <v>43188</v>
      </c>
      <c r="F40" s="654">
        <f t="shared" si="1"/>
        <v>43188</v>
      </c>
      <c r="G40" s="349"/>
      <c r="H40" s="512"/>
    </row>
    <row r="41" spans="1:8" s="332" customFormat="1" ht="27" customHeight="1">
      <c r="A41" s="658"/>
      <c r="B41" s="659"/>
      <c r="C41" s="660"/>
      <c r="D41" s="563"/>
      <c r="E41" s="658">
        <f>E40+1</f>
        <v>43189</v>
      </c>
      <c r="F41" s="659">
        <f>E41</f>
        <v>43189</v>
      </c>
      <c r="G41" s="660"/>
      <c r="H41" s="563"/>
    </row>
    <row r="42" spans="1:10" s="332" customFormat="1" ht="27" customHeight="1" thickBot="1">
      <c r="A42" s="661"/>
      <c r="B42" s="663"/>
      <c r="C42" s="584"/>
      <c r="D42" s="562"/>
      <c r="E42" s="645">
        <f>E41+1</f>
        <v>43190</v>
      </c>
      <c r="F42" s="665">
        <f>E42</f>
        <v>43190</v>
      </c>
      <c r="G42" s="646"/>
      <c r="H42" s="647"/>
      <c r="I42" s="1045" t="s">
        <v>274</v>
      </c>
      <c r="J42" s="1046"/>
    </row>
    <row r="43" spans="1:10" s="332" customFormat="1" ht="27" customHeight="1" thickBot="1" thickTop="1">
      <c r="A43" s="1043" t="s">
        <v>69</v>
      </c>
      <c r="B43" s="1044"/>
      <c r="C43" s="510">
        <f>COUNTIF(C12:C42,"*")-COUNTIF(C12:C42,"入校*")-COUNTIF(C12:C42,"修了*")</f>
        <v>0</v>
      </c>
      <c r="D43" s="558" t="s">
        <v>68</v>
      </c>
      <c r="E43" s="1043" t="s">
        <v>69</v>
      </c>
      <c r="F43" s="1044"/>
      <c r="G43" s="510">
        <f>COUNTIF(G12:G42,"*")-COUNTIF(G12:G42,"入校*")-COUNTIF(G12:G42,"修了*")</f>
        <v>0</v>
      </c>
      <c r="H43" s="558" t="s">
        <v>68</v>
      </c>
      <c r="I43" s="438">
        <f aca="true" t="shared" si="4" ref="I43:I48">SUM(C43,G43)</f>
        <v>0</v>
      </c>
      <c r="J43" s="333" t="s">
        <v>68</v>
      </c>
    </row>
    <row r="44" spans="1:10" s="332" customFormat="1" ht="27" customHeight="1" thickTop="1">
      <c r="A44" s="1049" t="s">
        <v>66</v>
      </c>
      <c r="B44" s="1050"/>
      <c r="C44" s="352"/>
      <c r="D44" s="361" t="s">
        <v>65</v>
      </c>
      <c r="E44" s="1049" t="s">
        <v>66</v>
      </c>
      <c r="F44" s="1050"/>
      <c r="G44" s="351"/>
      <c r="H44" s="334" t="s">
        <v>65</v>
      </c>
      <c r="I44" s="438">
        <f t="shared" si="4"/>
        <v>0</v>
      </c>
      <c r="J44" s="333" t="s">
        <v>65</v>
      </c>
    </row>
    <row r="45" spans="1:10" s="332" customFormat="1" ht="27" customHeight="1">
      <c r="A45" s="1041" t="s">
        <v>67</v>
      </c>
      <c r="B45" s="1042"/>
      <c r="C45" s="353"/>
      <c r="D45" s="559" t="s">
        <v>65</v>
      </c>
      <c r="E45" s="1041" t="s">
        <v>67</v>
      </c>
      <c r="F45" s="1042"/>
      <c r="G45" s="349"/>
      <c r="H45" s="335" t="s">
        <v>65</v>
      </c>
      <c r="I45" s="438">
        <f t="shared" si="4"/>
        <v>0</v>
      </c>
      <c r="J45" s="333" t="s">
        <v>65</v>
      </c>
    </row>
    <row r="46" spans="1:10" s="332" customFormat="1" ht="27" customHeight="1" thickBot="1">
      <c r="A46" s="1056" t="s">
        <v>71</v>
      </c>
      <c r="B46" s="1057"/>
      <c r="C46" s="359"/>
      <c r="D46" s="560" t="s">
        <v>65</v>
      </c>
      <c r="E46" s="1056" t="s">
        <v>71</v>
      </c>
      <c r="F46" s="1057"/>
      <c r="G46" s="360"/>
      <c r="H46" s="348" t="s">
        <v>65</v>
      </c>
      <c r="I46" s="438">
        <f t="shared" si="4"/>
        <v>0</v>
      </c>
      <c r="J46" s="333" t="s">
        <v>65</v>
      </c>
    </row>
    <row r="47" spans="1:10" s="332" customFormat="1" ht="27" customHeight="1" thickTop="1">
      <c r="A47" s="1039" t="s">
        <v>278</v>
      </c>
      <c r="B47" s="1040"/>
      <c r="C47" s="336">
        <f>SUM(C44:C46)</f>
        <v>0</v>
      </c>
      <c r="D47" s="337" t="s">
        <v>65</v>
      </c>
      <c r="E47" s="1039" t="s">
        <v>278</v>
      </c>
      <c r="F47" s="1040"/>
      <c r="G47" s="338">
        <f>SUM(G44:G46)</f>
        <v>0</v>
      </c>
      <c r="H47" s="339" t="s">
        <v>65</v>
      </c>
      <c r="I47" s="438">
        <f t="shared" si="4"/>
        <v>0</v>
      </c>
      <c r="J47" s="333" t="s">
        <v>65</v>
      </c>
    </row>
    <row r="48" spans="1:10" s="332" customFormat="1" ht="27" customHeight="1" thickBot="1">
      <c r="A48" s="1054" t="s">
        <v>223</v>
      </c>
      <c r="B48" s="1055"/>
      <c r="C48" s="340"/>
      <c r="D48" s="341" t="s">
        <v>65</v>
      </c>
      <c r="E48" s="1054" t="s">
        <v>223</v>
      </c>
      <c r="F48" s="1055"/>
      <c r="G48" s="340"/>
      <c r="H48" s="341" t="s">
        <v>65</v>
      </c>
      <c r="I48" s="342">
        <f t="shared" si="4"/>
        <v>0</v>
      </c>
      <c r="J48" s="333" t="s">
        <v>65</v>
      </c>
    </row>
    <row r="49" spans="3:11" ht="14.25" thickTop="1">
      <c r="C49" s="343">
        <f>IF(I44=L5,"","＜ERROR＞")</f>
      </c>
      <c r="G49" s="343">
        <f>IF(I45=L6,"","＜ERROR＞")</f>
      </c>
      <c r="K49" s="343">
        <f>IF(I46=L7,"","＜ERROR＞")</f>
      </c>
    </row>
    <row r="50" spans="3:11" ht="13.5">
      <c r="C50" s="344">
        <f>IF(I44=L5,"","学科時間数が一致していません！")</f>
      </c>
      <c r="G50" s="344">
        <f>IF(I45=L6,"","実技時間数が一致していません！")</f>
      </c>
      <c r="K50" s="344">
        <f>IF(I46=L7,"","就職支援時間数が一致していません！")</f>
      </c>
    </row>
    <row r="53" spans="2:5" ht="13.5">
      <c r="B53" s="345"/>
      <c r="C53" s="346"/>
      <c r="D53" s="347"/>
      <c r="E53" s="347"/>
    </row>
    <row r="54" spans="2:5" ht="13.5">
      <c r="B54" s="345"/>
      <c r="C54" s="347"/>
      <c r="D54" s="346"/>
      <c r="E54" s="345"/>
    </row>
    <row r="55" spans="2:5" ht="13.5">
      <c r="B55" s="345"/>
      <c r="C55" s="347"/>
      <c r="D55" s="346"/>
      <c r="E55" s="345"/>
    </row>
    <row r="56" spans="2:5" ht="13.5">
      <c r="B56" s="345"/>
      <c r="C56" s="347"/>
      <c r="D56" s="346"/>
      <c r="E56" s="345"/>
    </row>
    <row r="57" spans="2:5" ht="13.5">
      <c r="B57" s="345"/>
      <c r="C57" s="347"/>
      <c r="D57" s="346"/>
      <c r="E57" s="345"/>
    </row>
  </sheetData>
  <sheetProtection formatCells="0" formatColumns="0" formatRows="0"/>
  <protectedRanges>
    <protectedRange sqref="G21:H24 G26:H26 G28:H32 G34:H40 G16:H19" name="範囲1_3"/>
    <protectedRange sqref="G25:H25 G13:H15" name="範囲1_2_1_3"/>
    <protectedRange sqref="C21:D24 C26:D26 C28:D32 C34:D40 C16:D19" name="範囲1_2_3"/>
    <protectedRange sqref="C25:D25 C13:D15" name="範囲1_2_1_2_2"/>
  </protectedRanges>
  <mergeCells count="20">
    <mergeCell ref="A46:B46"/>
    <mergeCell ref="E46:F46"/>
    <mergeCell ref="A47:B47"/>
    <mergeCell ref="E47:F47"/>
    <mergeCell ref="A48:B48"/>
    <mergeCell ref="E48:F48"/>
    <mergeCell ref="I42:J42"/>
    <mergeCell ref="A43:B43"/>
    <mergeCell ref="E43:F43"/>
    <mergeCell ref="A44:B44"/>
    <mergeCell ref="E44:F44"/>
    <mergeCell ref="A45:B45"/>
    <mergeCell ref="E45:F45"/>
    <mergeCell ref="H3:J3"/>
    <mergeCell ref="K3:N3"/>
    <mergeCell ref="H4:J4"/>
    <mergeCell ref="K4:N4"/>
    <mergeCell ref="B7:J7"/>
    <mergeCell ref="A11:C11"/>
    <mergeCell ref="E11:G11"/>
  </mergeCells>
  <printOptions/>
  <pageMargins left="0.5905511811023623" right="0.3937007874015748" top="0.5905511811023623" bottom="0.3937007874015748" header="0.31496062992125984" footer="0.5118110236220472"/>
  <pageSetup cellComments="asDisplayed" horizontalDpi="600" verticalDpi="600" orientation="portrait" paperSize="9" scale="70" r:id="rId3"/>
  <headerFooter alignWithMargins="0">
    <oddHeader>&amp;R&amp;10&amp;F</oddHeader>
  </headerFooter>
  <legacyDrawing r:id="rId2"/>
</worksheet>
</file>

<file path=xl/worksheets/sheet18.xml><?xml version="1.0" encoding="utf-8"?>
<worksheet xmlns="http://schemas.openxmlformats.org/spreadsheetml/2006/main" xmlns:r="http://schemas.openxmlformats.org/officeDocument/2006/relationships">
  <dimension ref="A1:N57"/>
  <sheetViews>
    <sheetView zoomScale="75" zoomScaleNormal="75" zoomScalePageLayoutView="0" workbookViewId="0" topLeftCell="A31">
      <selection activeCell="L9" sqref="L9"/>
    </sheetView>
  </sheetViews>
  <sheetFormatPr defaultColWidth="9.00390625" defaultRowHeight="13.5"/>
  <cols>
    <col min="1" max="1" width="4.625" style="318" customWidth="1"/>
    <col min="2" max="2" width="3.375" style="318" bestFit="1" customWidth="1"/>
    <col min="3" max="3" width="27.625" style="332" customWidth="1"/>
    <col min="4" max="4" width="5.75390625" style="318" customWidth="1"/>
    <col min="5" max="5" width="4.625" style="318" customWidth="1"/>
    <col min="6" max="6" width="3.375" style="318" bestFit="1" customWidth="1"/>
    <col min="7" max="7" width="27.625" style="332" customWidth="1"/>
    <col min="8" max="8" width="5.75390625" style="318" customWidth="1"/>
    <col min="9" max="9" width="4.625" style="318" customWidth="1"/>
    <col min="10" max="10" width="3.375" style="318" bestFit="1" customWidth="1"/>
    <col min="11" max="11" width="15.625" style="332" customWidth="1"/>
    <col min="12" max="12" width="5.75390625" style="318" customWidth="1"/>
    <col min="13" max="13" width="5.00390625" style="318" bestFit="1" customWidth="1"/>
    <col min="14" max="14" width="5.625" style="318" bestFit="1" customWidth="1"/>
    <col min="15" max="16384" width="9.00390625" style="318" customWidth="1"/>
  </cols>
  <sheetData>
    <row r="1" spans="1:12" ht="17.25">
      <c r="A1" s="315" t="s">
        <v>350</v>
      </c>
      <c r="B1" s="315"/>
      <c r="C1" s="316"/>
      <c r="D1" s="315"/>
      <c r="E1" s="315"/>
      <c r="F1" s="315"/>
      <c r="G1" s="316"/>
      <c r="H1" s="315"/>
      <c r="I1" s="317">
        <v>3</v>
      </c>
      <c r="J1" s="315"/>
      <c r="K1" s="316" t="s">
        <v>33</v>
      </c>
      <c r="L1" s="315"/>
    </row>
    <row r="2" spans="1:12" ht="9.75" customHeight="1">
      <c r="A2" s="319"/>
      <c r="B2" s="319"/>
      <c r="C2" s="320"/>
      <c r="D2" s="319"/>
      <c r="E2" s="319"/>
      <c r="F2" s="319"/>
      <c r="G2" s="320"/>
      <c r="H2" s="319"/>
      <c r="I2" s="319"/>
      <c r="J2" s="319"/>
      <c r="K2" s="320"/>
      <c r="L2" s="319"/>
    </row>
    <row r="3" spans="1:14" ht="15" customHeight="1">
      <c r="A3" s="319"/>
      <c r="B3" s="319"/>
      <c r="C3" s="320"/>
      <c r="D3" s="319"/>
      <c r="E3" s="319"/>
      <c r="F3" s="319"/>
      <c r="G3" s="320"/>
      <c r="H3" s="1058" t="s">
        <v>222</v>
      </c>
      <c r="I3" s="1059"/>
      <c r="J3" s="1059"/>
      <c r="K3" s="1038">
        <f>'入力表'!D47</f>
        <v>0</v>
      </c>
      <c r="L3" s="1038"/>
      <c r="M3" s="1038"/>
      <c r="N3" s="1038"/>
    </row>
    <row r="4" spans="1:14" ht="15" customHeight="1">
      <c r="A4" s="319"/>
      <c r="B4" s="319"/>
      <c r="C4" s="320"/>
      <c r="D4" s="319"/>
      <c r="E4" s="319"/>
      <c r="F4" s="319"/>
      <c r="G4" s="320"/>
      <c r="H4" s="1058" t="s">
        <v>29</v>
      </c>
      <c r="I4" s="1059"/>
      <c r="J4" s="1059"/>
      <c r="K4" s="1038">
        <f>'入力表'!G7</f>
        <v>0</v>
      </c>
      <c r="L4" s="1038"/>
      <c r="M4" s="1038"/>
      <c r="N4" s="1038"/>
    </row>
    <row r="5" spans="1:12" s="323" customFormat="1" ht="13.5">
      <c r="A5" s="322"/>
      <c r="C5" s="324"/>
      <c r="D5" s="325"/>
      <c r="E5" s="322"/>
      <c r="G5" s="324"/>
      <c r="H5" s="325"/>
      <c r="I5" s="325"/>
      <c r="J5" s="321"/>
      <c r="K5" s="326" t="s">
        <v>24</v>
      </c>
      <c r="L5" s="327">
        <f>'入力表'!C13</f>
        <v>0</v>
      </c>
    </row>
    <row r="6" spans="1:12" s="323" customFormat="1" ht="13.5">
      <c r="A6" s="322" t="s">
        <v>138</v>
      </c>
      <c r="B6" s="323" t="s">
        <v>289</v>
      </c>
      <c r="C6" s="324"/>
      <c r="D6" s="325"/>
      <c r="E6" s="322"/>
      <c r="G6" s="324"/>
      <c r="H6" s="325"/>
      <c r="I6" s="325"/>
      <c r="J6" s="321"/>
      <c r="K6" s="326" t="s">
        <v>25</v>
      </c>
      <c r="L6" s="327">
        <f>'入力表'!D13</f>
        <v>0</v>
      </c>
    </row>
    <row r="7" spans="1:12" s="323" customFormat="1" ht="13.5">
      <c r="A7" s="322" t="s">
        <v>138</v>
      </c>
      <c r="B7" s="1047" t="s">
        <v>349</v>
      </c>
      <c r="C7" s="1048"/>
      <c r="D7" s="1048"/>
      <c r="E7" s="1048"/>
      <c r="F7" s="1048"/>
      <c r="G7" s="1048"/>
      <c r="H7" s="1048"/>
      <c r="I7" s="1048"/>
      <c r="J7" s="1048"/>
      <c r="K7" s="326" t="s">
        <v>71</v>
      </c>
      <c r="L7" s="327">
        <f>'入力表'!E13</f>
        <v>0</v>
      </c>
    </row>
    <row r="8" spans="1:12" s="323" customFormat="1" ht="13.5">
      <c r="A8" s="328" t="s">
        <v>138</v>
      </c>
      <c r="B8" s="329" t="s">
        <v>70</v>
      </c>
      <c r="C8" s="330"/>
      <c r="D8" s="325"/>
      <c r="E8" s="322"/>
      <c r="F8" s="325"/>
      <c r="G8" s="324"/>
      <c r="H8" s="325"/>
      <c r="I8" s="322"/>
      <c r="J8" s="321"/>
      <c r="K8" s="326" t="s">
        <v>221</v>
      </c>
      <c r="L8" s="327">
        <f>６カリキュラム!J7:J8</f>
        <v>0</v>
      </c>
    </row>
    <row r="9" spans="1:12" s="323" customFormat="1" ht="13.5">
      <c r="A9" s="328" t="s">
        <v>138</v>
      </c>
      <c r="B9" s="329" t="s">
        <v>276</v>
      </c>
      <c r="C9" s="330"/>
      <c r="D9" s="325"/>
      <c r="E9" s="322"/>
      <c r="F9" s="325"/>
      <c r="G9" s="324"/>
      <c r="H9" s="325"/>
      <c r="I9" s="322"/>
      <c r="J9" s="321"/>
      <c r="K9" s="326"/>
      <c r="L9" s="331"/>
    </row>
    <row r="10" spans="1:12" ht="11.25" customHeight="1" thickBot="1">
      <c r="A10" s="319"/>
      <c r="B10" s="319"/>
      <c r="C10" s="320"/>
      <c r="D10" s="319"/>
      <c r="E10" s="319"/>
      <c r="F10" s="319"/>
      <c r="G10" s="320"/>
      <c r="H10" s="319"/>
      <c r="I10" s="319"/>
      <c r="J10" s="319"/>
      <c r="K10" s="320"/>
      <c r="L10" s="319"/>
    </row>
    <row r="11" spans="1:11" ht="27" customHeight="1" thickBot="1" thickTop="1">
      <c r="A11" s="1060" t="s">
        <v>300</v>
      </c>
      <c r="B11" s="1052"/>
      <c r="C11" s="1053"/>
      <c r="D11" s="439" t="s">
        <v>65</v>
      </c>
      <c r="E11" s="1062" t="s">
        <v>407</v>
      </c>
      <c r="F11" s="1063"/>
      <c r="G11" s="1063"/>
      <c r="H11" s="668" t="s">
        <v>65</v>
      </c>
      <c r="K11" s="318"/>
    </row>
    <row r="12" spans="1:8" s="332" customFormat="1" ht="27" customHeight="1" thickTop="1">
      <c r="A12" s="648">
        <v>43160</v>
      </c>
      <c r="B12" s="649">
        <f>A12</f>
        <v>43160</v>
      </c>
      <c r="C12" s="561"/>
      <c r="D12" s="650"/>
      <c r="E12" s="669">
        <v>43191</v>
      </c>
      <c r="F12" s="670">
        <f>E12</f>
        <v>43191</v>
      </c>
      <c r="G12" s="671"/>
      <c r="H12" s="672"/>
    </row>
    <row r="13" spans="1:8" s="332" customFormat="1" ht="27" customHeight="1">
      <c r="A13" s="651">
        <f>A12+1</f>
        <v>43161</v>
      </c>
      <c r="B13" s="654">
        <f aca="true" t="shared" si="0" ref="B13:B40">A13</f>
        <v>43161</v>
      </c>
      <c r="C13" s="349"/>
      <c r="D13" s="512"/>
      <c r="E13" s="635">
        <f>E12+1</f>
        <v>43192</v>
      </c>
      <c r="F13" s="636">
        <f aca="true" t="shared" si="1" ref="F13:F41">E13</f>
        <v>43192</v>
      </c>
      <c r="G13" s="664"/>
      <c r="H13" s="638"/>
    </row>
    <row r="14" spans="1:8" s="332" customFormat="1" ht="27" customHeight="1">
      <c r="A14" s="635">
        <f aca="true" t="shared" si="2" ref="A14:A40">A13+1</f>
        <v>43162</v>
      </c>
      <c r="B14" s="697">
        <f t="shared" si="0"/>
        <v>43162</v>
      </c>
      <c r="C14" s="643"/>
      <c r="D14" s="640"/>
      <c r="E14" s="635">
        <f aca="true" t="shared" si="3" ref="E14:E41">E13+1</f>
        <v>43193</v>
      </c>
      <c r="F14" s="636">
        <f t="shared" si="1"/>
        <v>43193</v>
      </c>
      <c r="G14" s="637"/>
      <c r="H14" s="638"/>
    </row>
    <row r="15" spans="1:8" s="332" customFormat="1" ht="27" customHeight="1">
      <c r="A15" s="635">
        <f t="shared" si="2"/>
        <v>43163</v>
      </c>
      <c r="B15" s="641">
        <f t="shared" si="0"/>
        <v>43163</v>
      </c>
      <c r="C15" s="643"/>
      <c r="D15" s="640"/>
      <c r="E15" s="635">
        <f t="shared" si="3"/>
        <v>43194</v>
      </c>
      <c r="F15" s="636">
        <f t="shared" si="1"/>
        <v>43194</v>
      </c>
      <c r="G15" s="639"/>
      <c r="H15" s="640"/>
    </row>
    <row r="16" spans="1:8" s="332" customFormat="1" ht="27" customHeight="1">
      <c r="A16" s="685">
        <f t="shared" si="2"/>
        <v>43164</v>
      </c>
      <c r="B16" s="686">
        <f t="shared" si="0"/>
        <v>43164</v>
      </c>
      <c r="C16" s="689"/>
      <c r="D16" s="688"/>
      <c r="E16" s="635">
        <f t="shared" si="3"/>
        <v>43195</v>
      </c>
      <c r="F16" s="636">
        <f t="shared" si="1"/>
        <v>43195</v>
      </c>
      <c r="G16" s="639"/>
      <c r="H16" s="640"/>
    </row>
    <row r="17" spans="1:8" s="332" customFormat="1" ht="27" customHeight="1">
      <c r="A17" s="651">
        <f t="shared" si="2"/>
        <v>43165</v>
      </c>
      <c r="B17" s="652">
        <f t="shared" si="0"/>
        <v>43165</v>
      </c>
      <c r="C17" s="349"/>
      <c r="D17" s="512"/>
      <c r="E17" s="635">
        <f t="shared" si="3"/>
        <v>43196</v>
      </c>
      <c r="F17" s="636">
        <f t="shared" si="1"/>
        <v>43196</v>
      </c>
      <c r="G17" s="675"/>
      <c r="H17" s="676"/>
    </row>
    <row r="18" spans="1:8" s="332" customFormat="1" ht="27" customHeight="1">
      <c r="A18" s="651">
        <f t="shared" si="2"/>
        <v>43166</v>
      </c>
      <c r="B18" s="652">
        <f t="shared" si="0"/>
        <v>43166</v>
      </c>
      <c r="C18" s="349"/>
      <c r="D18" s="512"/>
      <c r="E18" s="635">
        <f t="shared" si="3"/>
        <v>43197</v>
      </c>
      <c r="F18" s="636">
        <f t="shared" si="1"/>
        <v>43197</v>
      </c>
      <c r="G18" s="664"/>
      <c r="H18" s="677"/>
    </row>
    <row r="19" spans="1:8" s="332" customFormat="1" ht="27" customHeight="1">
      <c r="A19" s="651">
        <f t="shared" si="2"/>
        <v>43167</v>
      </c>
      <c r="B19" s="652">
        <f t="shared" si="0"/>
        <v>43167</v>
      </c>
      <c r="C19" s="349"/>
      <c r="D19" s="512"/>
      <c r="E19" s="635">
        <f t="shared" si="3"/>
        <v>43198</v>
      </c>
      <c r="F19" s="636">
        <f t="shared" si="1"/>
        <v>43198</v>
      </c>
      <c r="G19" s="639"/>
      <c r="H19" s="640"/>
    </row>
    <row r="20" spans="1:8" s="332" customFormat="1" ht="27" customHeight="1">
      <c r="A20" s="651">
        <f t="shared" si="2"/>
        <v>43168</v>
      </c>
      <c r="B20" s="652">
        <f t="shared" si="0"/>
        <v>43168</v>
      </c>
      <c r="C20" s="349"/>
      <c r="D20" s="512"/>
      <c r="E20" s="635">
        <f t="shared" si="3"/>
        <v>43199</v>
      </c>
      <c r="F20" s="636">
        <f t="shared" si="1"/>
        <v>43199</v>
      </c>
      <c r="G20" s="639"/>
      <c r="H20" s="640"/>
    </row>
    <row r="21" spans="1:8" s="332" customFormat="1" ht="27" customHeight="1">
      <c r="A21" s="635">
        <f t="shared" si="2"/>
        <v>43169</v>
      </c>
      <c r="B21" s="697">
        <f t="shared" si="0"/>
        <v>43169</v>
      </c>
      <c r="C21" s="642"/>
      <c r="D21" s="640"/>
      <c r="E21" s="635">
        <f t="shared" si="3"/>
        <v>43200</v>
      </c>
      <c r="F21" s="636">
        <f t="shared" si="1"/>
        <v>43200</v>
      </c>
      <c r="G21" s="637"/>
      <c r="H21" s="638"/>
    </row>
    <row r="22" spans="1:8" s="332" customFormat="1" ht="27" customHeight="1">
      <c r="A22" s="635">
        <f t="shared" si="2"/>
        <v>43170</v>
      </c>
      <c r="B22" s="641">
        <f t="shared" si="0"/>
        <v>43170</v>
      </c>
      <c r="C22" s="642"/>
      <c r="D22" s="640"/>
      <c r="E22" s="635">
        <f t="shared" si="3"/>
        <v>43201</v>
      </c>
      <c r="F22" s="636">
        <f t="shared" si="1"/>
        <v>43201</v>
      </c>
      <c r="G22" s="639"/>
      <c r="H22" s="640"/>
    </row>
    <row r="23" spans="1:8" s="332" customFormat="1" ht="27" customHeight="1">
      <c r="A23" s="685">
        <f t="shared" si="2"/>
        <v>43171</v>
      </c>
      <c r="B23" s="686">
        <f t="shared" si="0"/>
        <v>43171</v>
      </c>
      <c r="C23" s="689"/>
      <c r="D23" s="688"/>
      <c r="E23" s="635">
        <f t="shared" si="3"/>
        <v>43202</v>
      </c>
      <c r="F23" s="636">
        <f t="shared" si="1"/>
        <v>43202</v>
      </c>
      <c r="G23" s="639"/>
      <c r="H23" s="640"/>
    </row>
    <row r="24" spans="1:8" s="332" customFormat="1" ht="27" customHeight="1">
      <c r="A24" s="651">
        <f t="shared" si="2"/>
        <v>43172</v>
      </c>
      <c r="B24" s="652">
        <f t="shared" si="0"/>
        <v>43172</v>
      </c>
      <c r="C24" s="349"/>
      <c r="D24" s="512"/>
      <c r="E24" s="635">
        <f t="shared" si="3"/>
        <v>43203</v>
      </c>
      <c r="F24" s="636">
        <f t="shared" si="1"/>
        <v>43203</v>
      </c>
      <c r="G24" s="675"/>
      <c r="H24" s="676"/>
    </row>
    <row r="25" spans="1:8" s="332" customFormat="1" ht="27" customHeight="1">
      <c r="A25" s="651">
        <f t="shared" si="2"/>
        <v>43173</v>
      </c>
      <c r="B25" s="652">
        <f t="shared" si="0"/>
        <v>43173</v>
      </c>
      <c r="C25" s="511"/>
      <c r="D25" s="513"/>
      <c r="E25" s="635">
        <f t="shared" si="3"/>
        <v>43204</v>
      </c>
      <c r="F25" s="636">
        <f t="shared" si="1"/>
        <v>43204</v>
      </c>
      <c r="G25" s="675"/>
      <c r="H25" s="676"/>
    </row>
    <row r="26" spans="1:8" s="332" customFormat="1" ht="27" customHeight="1">
      <c r="A26" s="651">
        <f t="shared" si="2"/>
        <v>43174</v>
      </c>
      <c r="B26" s="652">
        <f t="shared" si="0"/>
        <v>43174</v>
      </c>
      <c r="C26" s="349"/>
      <c r="D26" s="512"/>
      <c r="E26" s="635">
        <f t="shared" si="3"/>
        <v>43205</v>
      </c>
      <c r="F26" s="636">
        <f t="shared" si="1"/>
        <v>43205</v>
      </c>
      <c r="G26" s="639"/>
      <c r="H26" s="640"/>
    </row>
    <row r="27" spans="1:8" s="332" customFormat="1" ht="27" customHeight="1">
      <c r="A27" s="651">
        <f t="shared" si="2"/>
        <v>43175</v>
      </c>
      <c r="B27" s="652">
        <f t="shared" si="0"/>
        <v>43175</v>
      </c>
      <c r="C27" s="349"/>
      <c r="D27" s="512"/>
      <c r="E27" s="635">
        <f t="shared" si="3"/>
        <v>43206</v>
      </c>
      <c r="F27" s="636">
        <f t="shared" si="1"/>
        <v>43206</v>
      </c>
      <c r="G27" s="639"/>
      <c r="H27" s="640"/>
    </row>
    <row r="28" spans="1:8" s="332" customFormat="1" ht="27" customHeight="1">
      <c r="A28" s="635">
        <f t="shared" si="2"/>
        <v>43176</v>
      </c>
      <c r="B28" s="697">
        <f t="shared" si="0"/>
        <v>43176</v>
      </c>
      <c r="C28" s="642"/>
      <c r="D28" s="640"/>
      <c r="E28" s="635">
        <f t="shared" si="3"/>
        <v>43207</v>
      </c>
      <c r="F28" s="636">
        <f t="shared" si="1"/>
        <v>43207</v>
      </c>
      <c r="G28" s="637"/>
      <c r="H28" s="638"/>
    </row>
    <row r="29" spans="1:8" s="332" customFormat="1" ht="27" customHeight="1">
      <c r="A29" s="635">
        <f t="shared" si="2"/>
        <v>43177</v>
      </c>
      <c r="B29" s="641">
        <f t="shared" si="0"/>
        <v>43177</v>
      </c>
      <c r="C29" s="642"/>
      <c r="D29" s="640"/>
      <c r="E29" s="635">
        <f t="shared" si="3"/>
        <v>43208</v>
      </c>
      <c r="F29" s="636">
        <f t="shared" si="1"/>
        <v>43208</v>
      </c>
      <c r="G29" s="664"/>
      <c r="H29" s="677"/>
    </row>
    <row r="30" spans="1:8" s="332" customFormat="1" ht="27" customHeight="1">
      <c r="A30" s="685">
        <f t="shared" si="2"/>
        <v>43178</v>
      </c>
      <c r="B30" s="686">
        <f t="shared" si="0"/>
        <v>43178</v>
      </c>
      <c r="C30" s="689"/>
      <c r="D30" s="688"/>
      <c r="E30" s="635">
        <f t="shared" si="3"/>
        <v>43209</v>
      </c>
      <c r="F30" s="636">
        <f t="shared" si="1"/>
        <v>43209</v>
      </c>
      <c r="G30" s="639"/>
      <c r="H30" s="640"/>
    </row>
    <row r="31" spans="1:8" s="332" customFormat="1" ht="27" customHeight="1">
      <c r="A31" s="685">
        <f t="shared" si="2"/>
        <v>43179</v>
      </c>
      <c r="B31" s="686">
        <f t="shared" si="0"/>
        <v>43179</v>
      </c>
      <c r="C31" s="689"/>
      <c r="D31" s="688"/>
      <c r="E31" s="635">
        <f t="shared" si="3"/>
        <v>43210</v>
      </c>
      <c r="F31" s="636">
        <f t="shared" si="1"/>
        <v>43210</v>
      </c>
      <c r="G31" s="675"/>
      <c r="H31" s="676"/>
    </row>
    <row r="32" spans="1:8" s="332" customFormat="1" ht="27" customHeight="1">
      <c r="A32" s="635">
        <f t="shared" si="2"/>
        <v>43180</v>
      </c>
      <c r="B32" s="697">
        <f t="shared" si="0"/>
        <v>43180</v>
      </c>
      <c r="C32" s="642"/>
      <c r="D32" s="640"/>
      <c r="E32" s="635">
        <f t="shared" si="3"/>
        <v>43211</v>
      </c>
      <c r="F32" s="636">
        <f t="shared" si="1"/>
        <v>43211</v>
      </c>
      <c r="G32" s="664"/>
      <c r="H32" s="677"/>
    </row>
    <row r="33" spans="1:8" s="332" customFormat="1" ht="27" customHeight="1">
      <c r="A33" s="651">
        <f t="shared" si="2"/>
        <v>43181</v>
      </c>
      <c r="B33" s="652">
        <f t="shared" si="0"/>
        <v>43181</v>
      </c>
      <c r="C33" s="349"/>
      <c r="D33" s="512"/>
      <c r="E33" s="635">
        <f t="shared" si="3"/>
        <v>43212</v>
      </c>
      <c r="F33" s="636">
        <f t="shared" si="1"/>
        <v>43212</v>
      </c>
      <c r="G33" s="639"/>
      <c r="H33" s="640"/>
    </row>
    <row r="34" spans="1:8" s="332" customFormat="1" ht="27" customHeight="1">
      <c r="A34" s="651">
        <f t="shared" si="2"/>
        <v>43182</v>
      </c>
      <c r="B34" s="652">
        <f t="shared" si="0"/>
        <v>43182</v>
      </c>
      <c r="C34" s="657"/>
      <c r="D34" s="513"/>
      <c r="E34" s="635">
        <f t="shared" si="3"/>
        <v>43213</v>
      </c>
      <c r="F34" s="636">
        <f t="shared" si="1"/>
        <v>43213</v>
      </c>
      <c r="G34" s="639"/>
      <c r="H34" s="640"/>
    </row>
    <row r="35" spans="1:8" s="332" customFormat="1" ht="27" customHeight="1">
      <c r="A35" s="635">
        <f t="shared" si="2"/>
        <v>43183</v>
      </c>
      <c r="B35" s="697">
        <f t="shared" si="0"/>
        <v>43183</v>
      </c>
      <c r="C35" s="644"/>
      <c r="D35" s="638"/>
      <c r="E35" s="635">
        <f t="shared" si="3"/>
        <v>43214</v>
      </c>
      <c r="F35" s="636">
        <f t="shared" si="1"/>
        <v>43214</v>
      </c>
      <c r="G35" s="637"/>
      <c r="H35" s="638"/>
    </row>
    <row r="36" spans="1:8" s="332" customFormat="1" ht="27" customHeight="1">
      <c r="A36" s="635">
        <f t="shared" si="2"/>
        <v>43184</v>
      </c>
      <c r="B36" s="641">
        <f t="shared" si="0"/>
        <v>43184</v>
      </c>
      <c r="C36" s="642"/>
      <c r="D36" s="640"/>
      <c r="E36" s="635">
        <f t="shared" si="3"/>
        <v>43215</v>
      </c>
      <c r="F36" s="636">
        <f t="shared" si="1"/>
        <v>43215</v>
      </c>
      <c r="G36" s="642"/>
      <c r="H36" s="640"/>
    </row>
    <row r="37" spans="1:8" s="332" customFormat="1" ht="27" customHeight="1">
      <c r="A37" s="685">
        <f t="shared" si="2"/>
        <v>43185</v>
      </c>
      <c r="B37" s="686">
        <f t="shared" si="0"/>
        <v>43185</v>
      </c>
      <c r="C37" s="689"/>
      <c r="D37" s="688"/>
      <c r="E37" s="635">
        <f t="shared" si="3"/>
        <v>43216</v>
      </c>
      <c r="F37" s="636">
        <f t="shared" si="1"/>
        <v>43216</v>
      </c>
      <c r="G37" s="642"/>
      <c r="H37" s="640"/>
    </row>
    <row r="38" spans="1:8" s="332" customFormat="1" ht="27" customHeight="1">
      <c r="A38" s="651">
        <f t="shared" si="2"/>
        <v>43186</v>
      </c>
      <c r="B38" s="652">
        <f t="shared" si="0"/>
        <v>43186</v>
      </c>
      <c r="C38" s="349"/>
      <c r="D38" s="512"/>
      <c r="E38" s="635">
        <f t="shared" si="3"/>
        <v>43217</v>
      </c>
      <c r="F38" s="636">
        <f t="shared" si="1"/>
        <v>43217</v>
      </c>
      <c r="G38" s="678"/>
      <c r="H38" s="676"/>
    </row>
    <row r="39" spans="1:8" s="332" customFormat="1" ht="27" customHeight="1">
      <c r="A39" s="651">
        <f t="shared" si="2"/>
        <v>43187</v>
      </c>
      <c r="B39" s="652">
        <f t="shared" si="0"/>
        <v>43187</v>
      </c>
      <c r="C39" s="349"/>
      <c r="D39" s="512"/>
      <c r="E39" s="635">
        <f t="shared" si="3"/>
        <v>43218</v>
      </c>
      <c r="F39" s="636">
        <f t="shared" si="1"/>
        <v>43218</v>
      </c>
      <c r="G39" s="637"/>
      <c r="H39" s="638"/>
    </row>
    <row r="40" spans="1:8" s="332" customFormat="1" ht="27" customHeight="1">
      <c r="A40" s="651">
        <f t="shared" si="2"/>
        <v>43188</v>
      </c>
      <c r="B40" s="654">
        <f t="shared" si="0"/>
        <v>43188</v>
      </c>
      <c r="C40" s="349"/>
      <c r="D40" s="512"/>
      <c r="E40" s="635">
        <f t="shared" si="3"/>
        <v>43219</v>
      </c>
      <c r="F40" s="636">
        <f t="shared" si="1"/>
        <v>43219</v>
      </c>
      <c r="G40" s="639"/>
      <c r="H40" s="640"/>
    </row>
    <row r="41" spans="1:8" s="332" customFormat="1" ht="27" customHeight="1">
      <c r="A41" s="658">
        <f>A40+1</f>
        <v>43189</v>
      </c>
      <c r="B41" s="659">
        <f>A41</f>
        <v>43189</v>
      </c>
      <c r="C41" s="660"/>
      <c r="D41" s="563"/>
      <c r="E41" s="635">
        <f t="shared" si="3"/>
        <v>43220</v>
      </c>
      <c r="F41" s="636">
        <f t="shared" si="1"/>
        <v>43220</v>
      </c>
      <c r="G41" s="639"/>
      <c r="H41" s="640"/>
    </row>
    <row r="42" spans="1:10" s="332" customFormat="1" ht="27" customHeight="1" thickBot="1">
      <c r="A42" s="645">
        <f>A41+1</f>
        <v>43190</v>
      </c>
      <c r="B42" s="665">
        <f>A42</f>
        <v>43190</v>
      </c>
      <c r="C42" s="646"/>
      <c r="D42" s="647"/>
      <c r="E42" s="645"/>
      <c r="F42" s="665"/>
      <c r="G42" s="666"/>
      <c r="H42" s="667"/>
      <c r="I42" s="1045" t="s">
        <v>274</v>
      </c>
      <c r="J42" s="1046"/>
    </row>
    <row r="43" spans="1:10" s="332" customFormat="1" ht="27" customHeight="1" thickBot="1" thickTop="1">
      <c r="A43" s="1043" t="s">
        <v>69</v>
      </c>
      <c r="B43" s="1044"/>
      <c r="C43" s="510">
        <f>COUNTIF(C12:C42,"*")-COUNTIF(C12:C42,"入校*")-COUNTIF(C12:C42,"修了*")</f>
        <v>0</v>
      </c>
      <c r="D43" s="558" t="s">
        <v>68</v>
      </c>
      <c r="E43" s="1043" t="s">
        <v>69</v>
      </c>
      <c r="F43" s="1044"/>
      <c r="G43" s="510">
        <f>COUNTIF(G12:G42,"*")-COUNTIF(G12:G42,"入校*")-COUNTIF(G12:G42,"修了*")</f>
        <v>0</v>
      </c>
      <c r="H43" s="558" t="s">
        <v>68</v>
      </c>
      <c r="I43" s="438">
        <f aca="true" t="shared" si="4" ref="I43:I48">SUM(C43,G43)</f>
        <v>0</v>
      </c>
      <c r="J43" s="333" t="s">
        <v>68</v>
      </c>
    </row>
    <row r="44" spans="1:10" s="332" customFormat="1" ht="27" customHeight="1" thickTop="1">
      <c r="A44" s="1049" t="s">
        <v>66</v>
      </c>
      <c r="B44" s="1050"/>
      <c r="C44" s="352"/>
      <c r="D44" s="361" t="s">
        <v>65</v>
      </c>
      <c r="E44" s="1049" t="s">
        <v>66</v>
      </c>
      <c r="F44" s="1050"/>
      <c r="G44" s="351"/>
      <c r="H44" s="334" t="s">
        <v>65</v>
      </c>
      <c r="I44" s="438">
        <f t="shared" si="4"/>
        <v>0</v>
      </c>
      <c r="J44" s="333" t="s">
        <v>65</v>
      </c>
    </row>
    <row r="45" spans="1:10" s="332" customFormat="1" ht="27" customHeight="1">
      <c r="A45" s="1041" t="s">
        <v>67</v>
      </c>
      <c r="B45" s="1042"/>
      <c r="C45" s="353"/>
      <c r="D45" s="559" t="s">
        <v>65</v>
      </c>
      <c r="E45" s="1041" t="s">
        <v>67</v>
      </c>
      <c r="F45" s="1042"/>
      <c r="G45" s="349"/>
      <c r="H45" s="335" t="s">
        <v>65</v>
      </c>
      <c r="I45" s="438">
        <f t="shared" si="4"/>
        <v>0</v>
      </c>
      <c r="J45" s="333" t="s">
        <v>65</v>
      </c>
    </row>
    <row r="46" spans="1:10" s="332" customFormat="1" ht="27" customHeight="1" thickBot="1">
      <c r="A46" s="1056" t="s">
        <v>71</v>
      </c>
      <c r="B46" s="1057"/>
      <c r="C46" s="359"/>
      <c r="D46" s="560" t="s">
        <v>65</v>
      </c>
      <c r="E46" s="1056" t="s">
        <v>71</v>
      </c>
      <c r="F46" s="1057"/>
      <c r="G46" s="360"/>
      <c r="H46" s="348" t="s">
        <v>65</v>
      </c>
      <c r="I46" s="438">
        <f t="shared" si="4"/>
        <v>0</v>
      </c>
      <c r="J46" s="333" t="s">
        <v>65</v>
      </c>
    </row>
    <row r="47" spans="1:10" s="332" customFormat="1" ht="27" customHeight="1" thickTop="1">
      <c r="A47" s="1039" t="s">
        <v>278</v>
      </c>
      <c r="B47" s="1040"/>
      <c r="C47" s="336">
        <f>SUM(C44:C46)</f>
        <v>0</v>
      </c>
      <c r="D47" s="337" t="s">
        <v>65</v>
      </c>
      <c r="E47" s="1039" t="s">
        <v>278</v>
      </c>
      <c r="F47" s="1040"/>
      <c r="G47" s="338">
        <f>SUM(G44:G46)</f>
        <v>0</v>
      </c>
      <c r="H47" s="339" t="s">
        <v>65</v>
      </c>
      <c r="I47" s="438">
        <f t="shared" si="4"/>
        <v>0</v>
      </c>
      <c r="J47" s="333" t="s">
        <v>65</v>
      </c>
    </row>
    <row r="48" spans="1:10" s="332" customFormat="1" ht="27" customHeight="1" thickBot="1">
      <c r="A48" s="1054" t="s">
        <v>223</v>
      </c>
      <c r="B48" s="1055"/>
      <c r="C48" s="340"/>
      <c r="D48" s="341" t="s">
        <v>65</v>
      </c>
      <c r="E48" s="1054" t="s">
        <v>223</v>
      </c>
      <c r="F48" s="1055"/>
      <c r="G48" s="340"/>
      <c r="H48" s="341" t="s">
        <v>65</v>
      </c>
      <c r="I48" s="342">
        <f t="shared" si="4"/>
        <v>0</v>
      </c>
      <c r="J48" s="333" t="s">
        <v>65</v>
      </c>
    </row>
    <row r="49" spans="3:11" ht="14.25" thickTop="1">
      <c r="C49" s="343">
        <f>IF(I44=L5,"","＜ERROR＞")</f>
      </c>
      <c r="G49" s="343">
        <f>IF(I45=L6,"","＜ERROR＞")</f>
      </c>
      <c r="K49" s="343">
        <f>IF(I46=L7,"","＜ERROR＞")</f>
      </c>
    </row>
    <row r="50" spans="3:11" ht="13.5">
      <c r="C50" s="344">
        <f>IF(I44=L5,"","学科時間数が一致していません！")</f>
      </c>
      <c r="G50" s="344">
        <f>IF(I45=L6,"","実技時間数が一致していません！")</f>
      </c>
      <c r="K50" s="344">
        <f>IF(I46=L7,"","就職支援時間数が一致していません！")</f>
      </c>
    </row>
    <row r="53" spans="2:5" ht="13.5">
      <c r="B53" s="345"/>
      <c r="C53" s="346"/>
      <c r="D53" s="347"/>
      <c r="E53" s="347"/>
    </row>
    <row r="54" spans="2:5" ht="13.5">
      <c r="B54" s="345"/>
      <c r="C54" s="347"/>
      <c r="D54" s="346"/>
      <c r="E54" s="345"/>
    </row>
    <row r="55" spans="2:5" ht="13.5">
      <c r="B55" s="345"/>
      <c r="C55" s="347"/>
      <c r="D55" s="346"/>
      <c r="E55" s="345"/>
    </row>
    <row r="56" spans="2:5" ht="13.5">
      <c r="B56" s="345"/>
      <c r="C56" s="347"/>
      <c r="D56" s="346"/>
      <c r="E56" s="345"/>
    </row>
    <row r="57" spans="2:5" ht="13.5">
      <c r="B57" s="345"/>
      <c r="C57" s="347"/>
      <c r="D57" s="346"/>
      <c r="E57" s="345"/>
    </row>
  </sheetData>
  <sheetProtection formatCells="0" formatColumns="0" formatRows="0"/>
  <protectedRanges>
    <protectedRange sqref="H13:H18 G14:G18 G19:H20 G40:H41 G22:H38" name="範囲1_2_1_1"/>
    <protectedRange sqref="G13" name="範囲1_1"/>
    <protectedRange sqref="G42:H42" name="範囲1_2_1_5"/>
    <protectedRange sqref="G21:H21" name="範囲1_2_1_9"/>
    <protectedRange sqref="G39:H39" name="範囲1_2_1_10"/>
    <protectedRange sqref="C21:D24 C26:D26 C28:D32 C34:D40 C16:D19" name="範囲1_2"/>
    <protectedRange sqref="C25:D25 C13:D15" name="範囲1_2_1_2"/>
  </protectedRanges>
  <mergeCells count="20">
    <mergeCell ref="A46:B46"/>
    <mergeCell ref="E46:F46"/>
    <mergeCell ref="A47:B47"/>
    <mergeCell ref="E47:F47"/>
    <mergeCell ref="A48:B48"/>
    <mergeCell ref="E48:F48"/>
    <mergeCell ref="I42:J42"/>
    <mergeCell ref="A43:B43"/>
    <mergeCell ref="E43:F43"/>
    <mergeCell ref="A44:B44"/>
    <mergeCell ref="E44:F44"/>
    <mergeCell ref="A45:B45"/>
    <mergeCell ref="E45:F45"/>
    <mergeCell ref="H3:J3"/>
    <mergeCell ref="K3:N3"/>
    <mergeCell ref="H4:J4"/>
    <mergeCell ref="K4:N4"/>
    <mergeCell ref="B7:J7"/>
    <mergeCell ref="A11:C11"/>
    <mergeCell ref="E11:G11"/>
  </mergeCells>
  <printOptions/>
  <pageMargins left="0.5905511811023623" right="0.3937007874015748" top="0.5905511811023623" bottom="0.3937007874015748" header="0.31496062992125984" footer="0.5118110236220472"/>
  <pageSetup cellComments="asDisplayed" horizontalDpi="600" verticalDpi="600" orientation="portrait" paperSize="9" scale="70" r:id="rId3"/>
  <headerFooter alignWithMargins="0">
    <oddHeader>&amp;R&amp;10&amp;F</oddHeader>
  </headerFooter>
  <legacyDrawing r:id="rId2"/>
</worksheet>
</file>

<file path=xl/worksheets/sheet19.xml><?xml version="1.0" encoding="utf-8"?>
<worksheet xmlns="http://schemas.openxmlformats.org/spreadsheetml/2006/main" xmlns:r="http://schemas.openxmlformats.org/officeDocument/2006/relationships">
  <dimension ref="A1:F30"/>
  <sheetViews>
    <sheetView showZeros="0" zoomScalePageLayoutView="0" workbookViewId="0" topLeftCell="A1">
      <selection activeCell="H38" sqref="H38"/>
    </sheetView>
  </sheetViews>
  <sheetFormatPr defaultColWidth="9.00390625" defaultRowHeight="13.5"/>
  <cols>
    <col min="1" max="1" width="26.375" style="14" customWidth="1"/>
    <col min="2" max="2" width="17.75390625" style="14" customWidth="1"/>
    <col min="3" max="3" width="12.25390625" style="14" customWidth="1"/>
    <col min="4" max="4" width="16.625" style="14" bestFit="1" customWidth="1"/>
    <col min="5" max="5" width="13.625" style="14" customWidth="1"/>
    <col min="6" max="16384" width="9.00390625" style="14" customWidth="1"/>
  </cols>
  <sheetData>
    <row r="1" spans="1:6" ht="25.5" customHeight="1">
      <c r="A1" s="1065" t="s">
        <v>331</v>
      </c>
      <c r="B1" s="1065"/>
      <c r="C1" s="1065"/>
      <c r="D1" s="1065"/>
      <c r="E1" s="1065"/>
      <c r="F1" s="12"/>
    </row>
    <row r="2" s="22" customFormat="1" ht="18.75" customHeight="1"/>
    <row r="3" spans="1:5" s="22" customFormat="1" ht="28.5" customHeight="1">
      <c r="A3" s="186" t="s">
        <v>222</v>
      </c>
      <c r="B3" s="1064">
        <f>'入力表'!D47</f>
        <v>0</v>
      </c>
      <c r="C3" s="1064"/>
      <c r="D3" s="1064"/>
      <c r="E3" s="1064"/>
    </row>
    <row r="4" spans="1:5" s="22" customFormat="1" ht="28.5" customHeight="1">
      <c r="A4" s="186" t="s">
        <v>29</v>
      </c>
      <c r="B4" s="1064">
        <f>'入力表'!G7</f>
        <v>0</v>
      </c>
      <c r="C4" s="1064"/>
      <c r="D4" s="1064"/>
      <c r="E4" s="1064"/>
    </row>
    <row r="5" s="22" customFormat="1" ht="19.5" customHeight="1" thickBot="1">
      <c r="E5" s="185" t="s">
        <v>224</v>
      </c>
    </row>
    <row r="6" spans="1:5" s="22" customFormat="1" ht="31.5" customHeight="1" thickBot="1">
      <c r="A6" s="35" t="s">
        <v>42</v>
      </c>
      <c r="B6" s="36" t="s">
        <v>37</v>
      </c>
      <c r="C6" s="36" t="s">
        <v>38</v>
      </c>
      <c r="D6" s="36" t="s">
        <v>74</v>
      </c>
      <c r="E6" s="37" t="s">
        <v>27</v>
      </c>
    </row>
    <row r="7" spans="1:5" s="22" customFormat="1" ht="31.5" customHeight="1" thickBot="1">
      <c r="A7" s="282" t="s">
        <v>145</v>
      </c>
      <c r="B7" s="283" t="s">
        <v>146</v>
      </c>
      <c r="C7" s="284">
        <v>1000</v>
      </c>
      <c r="D7" s="284">
        <v>1000</v>
      </c>
      <c r="E7" s="285" t="s">
        <v>144</v>
      </c>
    </row>
    <row r="8" spans="1:5" s="223" customFormat="1" ht="31.5" customHeight="1" thickTop="1">
      <c r="A8" s="427"/>
      <c r="B8" s="428"/>
      <c r="C8" s="286"/>
      <c r="D8" s="286"/>
      <c r="E8" s="429"/>
    </row>
    <row r="9" spans="1:5" s="223" customFormat="1" ht="31.5" customHeight="1">
      <c r="A9" s="430"/>
      <c r="B9" s="431"/>
      <c r="C9" s="280"/>
      <c r="D9" s="280"/>
      <c r="E9" s="432"/>
    </row>
    <row r="10" spans="1:5" s="223" customFormat="1" ht="31.5" customHeight="1">
      <c r="A10" s="433"/>
      <c r="B10" s="431"/>
      <c r="C10" s="280"/>
      <c r="D10" s="280"/>
      <c r="E10" s="432"/>
    </row>
    <row r="11" spans="1:5" s="223" customFormat="1" ht="31.5" customHeight="1">
      <c r="A11" s="434"/>
      <c r="B11" s="217"/>
      <c r="C11" s="280"/>
      <c r="D11" s="280"/>
      <c r="E11" s="432"/>
    </row>
    <row r="12" spans="1:5" s="223" customFormat="1" ht="31.5" customHeight="1">
      <c r="A12" s="434"/>
      <c r="B12" s="217"/>
      <c r="C12" s="280"/>
      <c r="D12" s="280"/>
      <c r="E12" s="432"/>
    </row>
    <row r="13" spans="1:5" s="223" customFormat="1" ht="31.5" customHeight="1">
      <c r="A13" s="287"/>
      <c r="B13" s="217"/>
      <c r="C13" s="280"/>
      <c r="D13" s="280"/>
      <c r="E13" s="288"/>
    </row>
    <row r="14" spans="1:5" s="223" customFormat="1" ht="31.5" customHeight="1">
      <c r="A14" s="287"/>
      <c r="B14" s="217"/>
      <c r="C14" s="280"/>
      <c r="D14" s="280"/>
      <c r="E14" s="288"/>
    </row>
    <row r="15" spans="1:5" s="223" customFormat="1" ht="31.5" customHeight="1">
      <c r="A15" s="287"/>
      <c r="B15" s="217"/>
      <c r="C15" s="280"/>
      <c r="D15" s="280"/>
      <c r="E15" s="288"/>
    </row>
    <row r="16" spans="1:5" s="223" customFormat="1" ht="31.5" customHeight="1">
      <c r="A16" s="287"/>
      <c r="B16" s="217"/>
      <c r="C16" s="280"/>
      <c r="D16" s="280"/>
      <c r="E16" s="288"/>
    </row>
    <row r="17" spans="1:5" s="223" customFormat="1" ht="31.5" customHeight="1">
      <c r="A17" s="287"/>
      <c r="B17" s="217"/>
      <c r="C17" s="280"/>
      <c r="D17" s="280"/>
      <c r="E17" s="288"/>
    </row>
    <row r="18" spans="1:5" s="223" customFormat="1" ht="31.5" customHeight="1">
      <c r="A18" s="287"/>
      <c r="B18" s="217"/>
      <c r="C18" s="280"/>
      <c r="D18" s="280"/>
      <c r="E18" s="288"/>
    </row>
    <row r="19" spans="1:5" s="223" customFormat="1" ht="31.5" customHeight="1">
      <c r="A19" s="287"/>
      <c r="B19" s="217"/>
      <c r="C19" s="280"/>
      <c r="D19" s="280"/>
      <c r="E19" s="288"/>
    </row>
    <row r="20" spans="1:5" s="223" customFormat="1" ht="31.5" customHeight="1">
      <c r="A20" s="287"/>
      <c r="B20" s="217"/>
      <c r="C20" s="280"/>
      <c r="D20" s="280"/>
      <c r="E20" s="288"/>
    </row>
    <row r="21" spans="1:5" s="223" customFormat="1" ht="31.5" customHeight="1">
      <c r="A21" s="287"/>
      <c r="B21" s="217"/>
      <c r="C21" s="280"/>
      <c r="D21" s="280"/>
      <c r="E21" s="288"/>
    </row>
    <row r="22" spans="1:5" s="223" customFormat="1" ht="31.5" customHeight="1" thickBot="1">
      <c r="A22" s="289" t="s">
        <v>272</v>
      </c>
      <c r="B22" s="290"/>
      <c r="C22" s="291"/>
      <c r="D22" s="291"/>
      <c r="E22" s="292"/>
    </row>
    <row r="23" spans="1:5" s="33" customFormat="1" ht="31.5" customHeight="1" thickBot="1" thickTop="1">
      <c r="A23" s="1066" t="s">
        <v>39</v>
      </c>
      <c r="B23" s="1067"/>
      <c r="C23" s="1068"/>
      <c r="D23" s="281">
        <f>SUM(D8:D22)</f>
        <v>0</v>
      </c>
      <c r="E23" s="38" t="s">
        <v>64</v>
      </c>
    </row>
    <row r="24" s="33" customFormat="1" ht="13.5">
      <c r="D24" s="216">
        <f>IF(D23&lt;=15000,"","＜ERROR＞")</f>
      </c>
    </row>
    <row r="25" s="33" customFormat="1" ht="13.5">
      <c r="D25" s="216">
        <f>IF(D23&lt;=15000,"","上限額を超えています！")</f>
      </c>
    </row>
    <row r="26" s="33" customFormat="1" ht="13.5">
      <c r="D26" s="216"/>
    </row>
    <row r="27" s="33" customFormat="1" ht="13.5">
      <c r="A27" s="293" t="s">
        <v>273</v>
      </c>
    </row>
    <row r="28" s="33" customFormat="1" ht="16.5" customHeight="1">
      <c r="A28" s="293" t="s">
        <v>45</v>
      </c>
    </row>
    <row r="29" s="33" customFormat="1" ht="16.5" customHeight="1">
      <c r="A29" s="293" t="s">
        <v>225</v>
      </c>
    </row>
    <row r="30" s="33" customFormat="1" ht="16.5" customHeight="1">
      <c r="A30" s="293" t="s">
        <v>226</v>
      </c>
    </row>
    <row r="31" s="22" customFormat="1" ht="13.5"/>
    <row r="32" s="22" customFormat="1" ht="13.5"/>
    <row r="33" s="22" customFormat="1" ht="13.5"/>
    <row r="34" s="22" customFormat="1" ht="13.5"/>
    <row r="35" s="22" customFormat="1" ht="13.5"/>
    <row r="36" s="22" customFormat="1" ht="13.5"/>
    <row r="37" s="22" customFormat="1" ht="13.5"/>
    <row r="38" s="22" customFormat="1" ht="13.5"/>
    <row r="39" s="22" customFormat="1" ht="13.5"/>
    <row r="40" s="22" customFormat="1" ht="13.5"/>
    <row r="41" s="22" customFormat="1" ht="13.5"/>
    <row r="42" s="22" customFormat="1" ht="13.5"/>
    <row r="43" s="22" customFormat="1" ht="13.5"/>
    <row r="44" s="22" customFormat="1" ht="13.5"/>
    <row r="45" s="22" customFormat="1" ht="13.5"/>
    <row r="46" s="22" customFormat="1" ht="13.5"/>
    <row r="47" s="22" customFormat="1" ht="13.5"/>
    <row r="48" s="22" customFormat="1" ht="13.5"/>
    <row r="49" s="22" customFormat="1" ht="13.5"/>
    <row r="50" s="22" customFormat="1" ht="13.5"/>
    <row r="51" s="22" customFormat="1" ht="13.5"/>
    <row r="52" s="22" customFormat="1" ht="13.5"/>
    <row r="53" s="22" customFormat="1" ht="13.5"/>
    <row r="54" s="22" customFormat="1" ht="13.5"/>
    <row r="55" s="22" customFormat="1" ht="13.5"/>
    <row r="56" s="22" customFormat="1" ht="13.5"/>
    <row r="57" s="22" customFormat="1" ht="13.5"/>
    <row r="58" s="22" customFormat="1" ht="13.5"/>
    <row r="59" s="22" customFormat="1" ht="13.5"/>
    <row r="60" s="22" customFormat="1" ht="13.5"/>
    <row r="61" s="22" customFormat="1" ht="13.5"/>
    <row r="62" s="22" customFormat="1" ht="13.5"/>
    <row r="63" s="22" customFormat="1" ht="13.5"/>
    <row r="64" s="22" customFormat="1" ht="13.5"/>
    <row r="65" s="22" customFormat="1" ht="13.5"/>
    <row r="66" s="22" customFormat="1" ht="13.5"/>
    <row r="67" s="22" customFormat="1" ht="13.5"/>
    <row r="68" s="22" customFormat="1" ht="13.5"/>
    <row r="69" s="22" customFormat="1" ht="13.5"/>
    <row r="70" s="22" customFormat="1" ht="13.5"/>
    <row r="71" s="22" customFormat="1" ht="13.5"/>
    <row r="72" s="22" customFormat="1" ht="13.5"/>
    <row r="73" s="22" customFormat="1" ht="13.5"/>
    <row r="74" s="22" customFormat="1" ht="13.5"/>
    <row r="75" s="22" customFormat="1" ht="13.5"/>
    <row r="76" s="22" customFormat="1" ht="13.5"/>
    <row r="77" s="22" customFormat="1" ht="13.5"/>
    <row r="78" s="22" customFormat="1" ht="13.5"/>
    <row r="79" s="22" customFormat="1" ht="13.5"/>
    <row r="80" s="22" customFormat="1" ht="13.5"/>
    <row r="81" s="22" customFormat="1" ht="13.5"/>
    <row r="82" s="22" customFormat="1" ht="13.5"/>
    <row r="83" s="22" customFormat="1" ht="13.5"/>
    <row r="84" s="22" customFormat="1" ht="13.5"/>
    <row r="85" s="22" customFormat="1" ht="13.5"/>
    <row r="86" s="22" customFormat="1" ht="13.5"/>
    <row r="87" s="22" customFormat="1" ht="13.5"/>
    <row r="88" s="22" customFormat="1" ht="13.5"/>
    <row r="89" s="22" customFormat="1" ht="13.5"/>
    <row r="90" s="22" customFormat="1" ht="13.5"/>
    <row r="91" s="22" customFormat="1" ht="13.5"/>
    <row r="92" s="22" customFormat="1" ht="13.5"/>
    <row r="93" s="22" customFormat="1" ht="13.5"/>
    <row r="94" s="22" customFormat="1" ht="13.5"/>
    <row r="95" s="22" customFormat="1" ht="13.5"/>
    <row r="96" s="22" customFormat="1" ht="13.5"/>
    <row r="97" s="22" customFormat="1" ht="13.5"/>
    <row r="98" s="22" customFormat="1" ht="13.5"/>
    <row r="99" s="22" customFormat="1" ht="13.5"/>
    <row r="100" s="22" customFormat="1" ht="13.5"/>
    <row r="101" s="22" customFormat="1" ht="13.5"/>
    <row r="102" s="22" customFormat="1" ht="13.5"/>
    <row r="103" s="22" customFormat="1" ht="13.5"/>
    <row r="104" s="22" customFormat="1" ht="13.5"/>
    <row r="105" s="22" customFormat="1" ht="13.5"/>
    <row r="106" s="22" customFormat="1" ht="13.5"/>
    <row r="107" s="22" customFormat="1" ht="13.5"/>
    <row r="108" s="22" customFormat="1" ht="13.5"/>
    <row r="109" s="22" customFormat="1" ht="13.5"/>
    <row r="110" s="22" customFormat="1" ht="13.5"/>
    <row r="111" s="22" customFormat="1" ht="13.5"/>
    <row r="112" s="22" customFormat="1" ht="13.5"/>
    <row r="113" s="22" customFormat="1" ht="13.5"/>
    <row r="114" s="22" customFormat="1" ht="13.5"/>
    <row r="115" s="22" customFormat="1" ht="13.5"/>
    <row r="116" s="22" customFormat="1" ht="13.5"/>
    <row r="117" s="22" customFormat="1" ht="13.5"/>
    <row r="118" s="22" customFormat="1" ht="13.5"/>
    <row r="119" s="22" customFormat="1" ht="13.5"/>
    <row r="120" s="22" customFormat="1" ht="13.5"/>
    <row r="121" s="22" customFormat="1" ht="13.5"/>
    <row r="122" s="22" customFormat="1" ht="13.5"/>
    <row r="123" s="22" customFormat="1" ht="13.5"/>
    <row r="124" s="22" customFormat="1" ht="13.5"/>
    <row r="125" s="22" customFormat="1" ht="13.5"/>
    <row r="126" s="22" customFormat="1" ht="13.5"/>
    <row r="127" s="22" customFormat="1" ht="13.5"/>
    <row r="128" s="22" customFormat="1" ht="13.5"/>
    <row r="129" s="22" customFormat="1" ht="13.5"/>
    <row r="130" s="22" customFormat="1" ht="13.5"/>
    <row r="131" s="22" customFormat="1" ht="13.5"/>
    <row r="132" s="22" customFormat="1" ht="13.5"/>
    <row r="133" s="22" customFormat="1" ht="13.5"/>
    <row r="134" s="22" customFormat="1" ht="13.5"/>
    <row r="135" s="22" customFormat="1" ht="13.5"/>
    <row r="136" s="22" customFormat="1" ht="13.5"/>
    <row r="137" s="22" customFormat="1" ht="13.5"/>
    <row r="138" s="22" customFormat="1" ht="13.5"/>
    <row r="139" s="22" customFormat="1" ht="13.5"/>
    <row r="140" s="22" customFormat="1" ht="13.5"/>
    <row r="141" s="22" customFormat="1" ht="13.5"/>
    <row r="142" s="22" customFormat="1" ht="13.5"/>
    <row r="143" s="22" customFormat="1" ht="13.5"/>
    <row r="144" s="22" customFormat="1" ht="13.5"/>
    <row r="145" s="22" customFormat="1" ht="13.5"/>
    <row r="146" s="22" customFormat="1" ht="13.5"/>
    <row r="147" s="22" customFormat="1" ht="13.5"/>
    <row r="148" s="22" customFormat="1" ht="13.5"/>
    <row r="149" s="22" customFormat="1" ht="13.5"/>
    <row r="150" s="22" customFormat="1" ht="13.5"/>
    <row r="151" s="22" customFormat="1" ht="13.5"/>
    <row r="152" s="22" customFormat="1" ht="13.5"/>
    <row r="153" s="22" customFormat="1" ht="13.5"/>
    <row r="154" s="22" customFormat="1" ht="13.5"/>
    <row r="155" s="22" customFormat="1" ht="13.5"/>
    <row r="156" s="22" customFormat="1" ht="13.5"/>
    <row r="157" s="22" customFormat="1" ht="13.5"/>
    <row r="158" s="22" customFormat="1" ht="13.5"/>
    <row r="159" s="22" customFormat="1" ht="13.5"/>
    <row r="160" s="22" customFormat="1" ht="13.5"/>
    <row r="161" s="22" customFormat="1" ht="13.5"/>
    <row r="162" s="22" customFormat="1" ht="13.5"/>
    <row r="163" s="22" customFormat="1" ht="13.5"/>
    <row r="164" s="22" customFormat="1" ht="13.5"/>
    <row r="165" s="22" customFormat="1" ht="13.5"/>
    <row r="166" s="22" customFormat="1" ht="13.5"/>
    <row r="167" s="22" customFormat="1" ht="13.5"/>
    <row r="168" s="22" customFormat="1" ht="13.5"/>
    <row r="169" s="22" customFormat="1" ht="13.5"/>
    <row r="170" s="22" customFormat="1" ht="13.5"/>
    <row r="171" s="22" customFormat="1" ht="13.5"/>
    <row r="172" s="22" customFormat="1" ht="13.5"/>
    <row r="173" s="22" customFormat="1" ht="13.5"/>
    <row r="174" s="22" customFormat="1" ht="13.5"/>
    <row r="175" s="22" customFormat="1" ht="13.5"/>
    <row r="176" s="22" customFormat="1" ht="13.5"/>
    <row r="177" s="22" customFormat="1" ht="13.5"/>
    <row r="178" s="22" customFormat="1" ht="13.5"/>
    <row r="179" s="22" customFormat="1" ht="13.5"/>
    <row r="180" s="22" customFormat="1" ht="13.5"/>
    <row r="181" s="22" customFormat="1" ht="13.5"/>
    <row r="182" s="22" customFormat="1" ht="13.5"/>
    <row r="183" s="22" customFormat="1" ht="13.5"/>
    <row r="184" s="22" customFormat="1" ht="13.5"/>
    <row r="185" s="22" customFormat="1" ht="13.5"/>
    <row r="186" s="22" customFormat="1" ht="13.5"/>
    <row r="187" s="22" customFormat="1" ht="13.5"/>
    <row r="188" s="22" customFormat="1" ht="13.5"/>
    <row r="189" s="22" customFormat="1" ht="13.5"/>
    <row r="190" s="22" customFormat="1" ht="13.5"/>
    <row r="191" s="22" customFormat="1" ht="13.5"/>
    <row r="192" s="22" customFormat="1" ht="13.5"/>
    <row r="193" s="22" customFormat="1" ht="13.5"/>
    <row r="194" s="22" customFormat="1" ht="13.5"/>
    <row r="195" s="22" customFormat="1" ht="13.5"/>
    <row r="196" s="22" customFormat="1" ht="13.5"/>
    <row r="197" s="22" customFormat="1" ht="13.5"/>
    <row r="198" s="22" customFormat="1" ht="13.5"/>
    <row r="199" s="22" customFormat="1" ht="13.5"/>
    <row r="200" s="22" customFormat="1" ht="13.5"/>
    <row r="201" s="22" customFormat="1" ht="13.5"/>
    <row r="202" s="22" customFormat="1" ht="13.5"/>
    <row r="203" s="22" customFormat="1" ht="13.5"/>
    <row r="204" s="22" customFormat="1" ht="13.5"/>
    <row r="205" s="22" customFormat="1" ht="13.5"/>
    <row r="206" s="22" customFormat="1" ht="13.5"/>
    <row r="207" s="22" customFormat="1" ht="13.5"/>
    <row r="208" s="22" customFormat="1" ht="13.5"/>
    <row r="209" s="22" customFormat="1" ht="13.5"/>
    <row r="210" s="22" customFormat="1" ht="13.5"/>
    <row r="211" s="22" customFormat="1" ht="13.5"/>
    <row r="212" s="22" customFormat="1" ht="13.5"/>
    <row r="213" s="22" customFormat="1" ht="13.5"/>
    <row r="214" s="22" customFormat="1" ht="13.5"/>
    <row r="215" s="22" customFormat="1" ht="13.5"/>
    <row r="216" s="22" customFormat="1" ht="13.5"/>
    <row r="217" s="22" customFormat="1" ht="13.5"/>
    <row r="218" s="22" customFormat="1" ht="13.5"/>
    <row r="219" s="22" customFormat="1" ht="13.5"/>
    <row r="220" s="22" customFormat="1" ht="13.5"/>
    <row r="221" s="22" customFormat="1" ht="13.5"/>
    <row r="222" s="22" customFormat="1" ht="13.5"/>
    <row r="223" s="22" customFormat="1" ht="13.5"/>
    <row r="224" s="22" customFormat="1" ht="13.5"/>
    <row r="225" s="22" customFormat="1" ht="13.5"/>
    <row r="226" s="22" customFormat="1" ht="13.5"/>
    <row r="227" s="22" customFormat="1" ht="13.5"/>
    <row r="228" s="22" customFormat="1" ht="13.5"/>
    <row r="229" s="22" customFormat="1" ht="13.5"/>
    <row r="230" s="22" customFormat="1" ht="13.5"/>
    <row r="231" s="22" customFormat="1" ht="13.5"/>
    <row r="232" s="22" customFormat="1" ht="13.5"/>
    <row r="233" s="22" customFormat="1" ht="13.5"/>
    <row r="234" s="22" customFormat="1" ht="13.5"/>
    <row r="235" s="22" customFormat="1" ht="13.5"/>
    <row r="236" s="22" customFormat="1" ht="13.5"/>
    <row r="237" s="22" customFormat="1" ht="13.5"/>
    <row r="238" s="22" customFormat="1" ht="13.5"/>
    <row r="239" s="22" customFormat="1" ht="13.5"/>
    <row r="240" s="22" customFormat="1" ht="13.5"/>
    <row r="241" s="22" customFormat="1" ht="13.5"/>
    <row r="242" s="22" customFormat="1" ht="13.5"/>
    <row r="243" s="22" customFormat="1" ht="13.5"/>
    <row r="244" s="22" customFormat="1" ht="13.5"/>
    <row r="245" s="22" customFormat="1" ht="13.5"/>
    <row r="246" s="22" customFormat="1" ht="13.5"/>
    <row r="247" s="22" customFormat="1" ht="13.5"/>
    <row r="248" s="22" customFormat="1" ht="13.5"/>
    <row r="249" s="22" customFormat="1" ht="13.5"/>
    <row r="250" s="22" customFormat="1" ht="13.5"/>
    <row r="251" s="22" customFormat="1" ht="13.5"/>
    <row r="252" s="22" customFormat="1" ht="13.5"/>
    <row r="253" s="22" customFormat="1" ht="13.5"/>
    <row r="254" s="22" customFormat="1" ht="13.5"/>
    <row r="255" s="22" customFormat="1" ht="13.5"/>
    <row r="256" s="22" customFormat="1" ht="13.5"/>
    <row r="257" s="22" customFormat="1" ht="13.5"/>
    <row r="258" s="22" customFormat="1" ht="13.5"/>
    <row r="259" s="22" customFormat="1" ht="13.5"/>
    <row r="260" s="22" customFormat="1" ht="13.5"/>
    <row r="261" s="22" customFormat="1" ht="13.5"/>
    <row r="262" s="22" customFormat="1" ht="13.5"/>
    <row r="263" s="22" customFormat="1" ht="13.5"/>
    <row r="264" s="22" customFormat="1" ht="13.5"/>
    <row r="265" s="22" customFormat="1" ht="13.5"/>
    <row r="266" s="22" customFormat="1" ht="13.5"/>
    <row r="267" s="22" customFormat="1" ht="13.5"/>
    <row r="268" s="22" customFormat="1" ht="13.5"/>
    <row r="269" s="22" customFormat="1" ht="13.5"/>
    <row r="270" s="22" customFormat="1" ht="13.5"/>
    <row r="271" s="22" customFormat="1" ht="13.5"/>
    <row r="272" s="22" customFormat="1" ht="13.5"/>
    <row r="273" s="22" customFormat="1" ht="13.5"/>
    <row r="274" s="22" customFormat="1" ht="13.5"/>
    <row r="275" s="22" customFormat="1" ht="13.5"/>
    <row r="276" s="22" customFormat="1" ht="13.5"/>
    <row r="277" s="22" customFormat="1" ht="13.5"/>
    <row r="278" s="22" customFormat="1" ht="13.5"/>
    <row r="279" s="22" customFormat="1" ht="13.5"/>
    <row r="280" s="22" customFormat="1" ht="13.5"/>
    <row r="281" s="22" customFormat="1" ht="13.5"/>
    <row r="282" s="22" customFormat="1" ht="13.5"/>
    <row r="283" s="22" customFormat="1" ht="13.5"/>
    <row r="284" s="22" customFormat="1" ht="13.5"/>
    <row r="285" s="22" customFormat="1" ht="13.5"/>
    <row r="286" s="22" customFormat="1" ht="13.5"/>
    <row r="287" s="22" customFormat="1" ht="13.5"/>
    <row r="288" s="22" customFormat="1" ht="13.5"/>
    <row r="289" s="22" customFormat="1" ht="13.5"/>
    <row r="290" s="22" customFormat="1" ht="13.5"/>
    <row r="291" s="22" customFormat="1" ht="13.5"/>
    <row r="292" s="22" customFormat="1" ht="13.5"/>
    <row r="293" s="22" customFormat="1" ht="13.5"/>
    <row r="294" s="22" customFormat="1" ht="13.5"/>
    <row r="295" s="22" customFormat="1" ht="13.5"/>
    <row r="296" s="22" customFormat="1" ht="13.5"/>
    <row r="297" s="22" customFormat="1" ht="13.5"/>
    <row r="298" s="22" customFormat="1" ht="13.5"/>
    <row r="299" s="22" customFormat="1" ht="13.5"/>
    <row r="300" s="22" customFormat="1" ht="13.5"/>
    <row r="301" s="22" customFormat="1" ht="13.5"/>
    <row r="302" s="22" customFormat="1" ht="13.5"/>
    <row r="303" s="22" customFormat="1" ht="13.5"/>
    <row r="304" s="22" customFormat="1" ht="13.5"/>
    <row r="305" s="22" customFormat="1" ht="13.5"/>
    <row r="306" s="22" customFormat="1" ht="13.5"/>
    <row r="307" s="22" customFormat="1" ht="13.5"/>
    <row r="308" s="22" customFormat="1" ht="13.5"/>
    <row r="309" s="22" customFormat="1" ht="13.5"/>
    <row r="310" s="22" customFormat="1" ht="13.5"/>
    <row r="311" s="22" customFormat="1" ht="13.5"/>
    <row r="312" s="22" customFormat="1" ht="13.5"/>
    <row r="313" s="22" customFormat="1" ht="13.5"/>
    <row r="314" s="22" customFormat="1" ht="13.5"/>
    <row r="315" s="22" customFormat="1" ht="13.5"/>
    <row r="316" s="22" customFormat="1" ht="13.5"/>
    <row r="317" s="22" customFormat="1" ht="13.5"/>
    <row r="318" s="22" customFormat="1" ht="13.5"/>
    <row r="319" s="22" customFormat="1" ht="13.5"/>
    <row r="320" s="22" customFormat="1" ht="13.5"/>
    <row r="321" s="22" customFormat="1" ht="13.5"/>
    <row r="322" s="22" customFormat="1" ht="13.5"/>
    <row r="323" s="22" customFormat="1" ht="13.5"/>
    <row r="324" s="22" customFormat="1" ht="13.5"/>
    <row r="325" s="22" customFormat="1" ht="13.5"/>
    <row r="326" s="22" customFormat="1" ht="13.5"/>
    <row r="327" s="22" customFormat="1" ht="13.5"/>
    <row r="328" s="22" customFormat="1" ht="13.5"/>
    <row r="329" s="22" customFormat="1" ht="13.5"/>
    <row r="330" s="22" customFormat="1" ht="13.5"/>
    <row r="331" s="22" customFormat="1" ht="13.5"/>
    <row r="332" s="22" customFormat="1" ht="13.5"/>
    <row r="333" s="22" customFormat="1" ht="13.5"/>
    <row r="334" s="22" customFormat="1" ht="13.5"/>
    <row r="335" s="22" customFormat="1" ht="13.5"/>
    <row r="336" s="22" customFormat="1" ht="13.5"/>
    <row r="337" s="22" customFormat="1" ht="13.5"/>
    <row r="338" s="22" customFormat="1" ht="13.5"/>
    <row r="339" s="22" customFormat="1" ht="13.5"/>
    <row r="340" s="22" customFormat="1" ht="13.5"/>
    <row r="341" s="22" customFormat="1" ht="13.5"/>
    <row r="342" s="22" customFormat="1" ht="13.5"/>
    <row r="343" s="22" customFormat="1" ht="13.5"/>
    <row r="344" s="22" customFormat="1" ht="13.5"/>
    <row r="345" s="22" customFormat="1" ht="13.5"/>
    <row r="346" s="22" customFormat="1" ht="13.5"/>
    <row r="347" s="22" customFormat="1" ht="13.5"/>
    <row r="348" s="22" customFormat="1" ht="13.5"/>
    <row r="349" s="22" customFormat="1" ht="13.5"/>
    <row r="350" s="22" customFormat="1" ht="13.5"/>
    <row r="351" s="22" customFormat="1" ht="13.5"/>
    <row r="352" s="22" customFormat="1" ht="13.5"/>
    <row r="353" s="22" customFormat="1" ht="13.5"/>
    <row r="354" s="22" customFormat="1" ht="13.5"/>
    <row r="355" s="22" customFormat="1" ht="13.5"/>
    <row r="356" s="22" customFormat="1" ht="13.5"/>
    <row r="357" s="22" customFormat="1" ht="13.5"/>
    <row r="358" s="22" customFormat="1" ht="13.5"/>
    <row r="359" s="22" customFormat="1" ht="13.5"/>
    <row r="360" s="22" customFormat="1" ht="13.5"/>
    <row r="361" s="22" customFormat="1" ht="13.5"/>
    <row r="362" s="22" customFormat="1" ht="13.5"/>
    <row r="363" s="22" customFormat="1" ht="13.5"/>
    <row r="364" s="22" customFormat="1" ht="13.5"/>
    <row r="365" s="22" customFormat="1" ht="13.5"/>
    <row r="366" s="22" customFormat="1" ht="13.5"/>
    <row r="367" s="22" customFormat="1" ht="13.5"/>
    <row r="368" s="22" customFormat="1" ht="13.5"/>
    <row r="369" s="22" customFormat="1" ht="13.5"/>
    <row r="370" s="22" customFormat="1" ht="13.5"/>
    <row r="371" s="22" customFormat="1" ht="13.5"/>
    <row r="372" s="22" customFormat="1" ht="13.5"/>
    <row r="373" s="22" customFormat="1" ht="13.5"/>
    <row r="374" s="22" customFormat="1" ht="13.5"/>
    <row r="375" s="22" customFormat="1" ht="13.5"/>
    <row r="376" s="22" customFormat="1" ht="13.5"/>
    <row r="377" s="22" customFormat="1" ht="13.5"/>
    <row r="378" s="22" customFormat="1" ht="13.5"/>
    <row r="379" s="22" customFormat="1" ht="13.5"/>
    <row r="380" s="22" customFormat="1" ht="13.5"/>
    <row r="381" s="22" customFormat="1" ht="13.5"/>
    <row r="382" s="22" customFormat="1" ht="13.5"/>
    <row r="383" s="22" customFormat="1" ht="13.5"/>
    <row r="384" s="22" customFormat="1" ht="13.5"/>
    <row r="385" s="22" customFormat="1" ht="13.5"/>
    <row r="386" s="22" customFormat="1" ht="13.5"/>
    <row r="387" s="22" customFormat="1" ht="13.5"/>
    <row r="388" s="22" customFormat="1" ht="13.5"/>
    <row r="389" s="22" customFormat="1" ht="13.5"/>
    <row r="390" s="22" customFormat="1" ht="13.5"/>
    <row r="391" s="22" customFormat="1" ht="13.5"/>
    <row r="392" s="22" customFormat="1" ht="13.5"/>
    <row r="393" s="22" customFormat="1" ht="13.5"/>
    <row r="394" s="22" customFormat="1" ht="13.5"/>
    <row r="395" s="22" customFormat="1" ht="13.5"/>
    <row r="396" s="22" customFormat="1" ht="13.5"/>
    <row r="397" s="22" customFormat="1" ht="13.5"/>
    <row r="398" s="22" customFormat="1" ht="13.5"/>
    <row r="399" s="22" customFormat="1" ht="13.5"/>
    <row r="400" s="22" customFormat="1" ht="13.5"/>
    <row r="401" s="22" customFormat="1" ht="13.5"/>
    <row r="402" s="22" customFormat="1" ht="13.5"/>
  </sheetData>
  <sheetProtection formatCells="0" formatColumns="0" formatRows="0" insertRows="0" deleteRows="0"/>
  <mergeCells count="4">
    <mergeCell ref="B3:E3"/>
    <mergeCell ref="B4:E4"/>
    <mergeCell ref="A1:E1"/>
    <mergeCell ref="A23:C23"/>
  </mergeCells>
  <printOptions/>
  <pageMargins left="0.7874015748031497" right="0.7874015748031497" top="0.984251968503937" bottom="0.5905511811023623" header="0.5118110236220472"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S47"/>
  <sheetViews>
    <sheetView showZeros="0" zoomScalePageLayoutView="0" workbookViewId="0" topLeftCell="A1">
      <selection activeCell="P10" sqref="P10"/>
    </sheetView>
  </sheetViews>
  <sheetFormatPr defaultColWidth="9.00390625" defaultRowHeight="13.5"/>
  <cols>
    <col min="1" max="1" width="3.625" style="0" customWidth="1"/>
    <col min="2" max="2" width="18.125" style="1" customWidth="1"/>
    <col min="3" max="14" width="5.25390625" style="0" customWidth="1"/>
  </cols>
  <sheetData>
    <row r="1" spans="1:14" ht="24" customHeight="1">
      <c r="A1" s="796" t="s">
        <v>408</v>
      </c>
      <c r="B1" s="796"/>
      <c r="C1" s="796"/>
      <c r="D1" s="796"/>
      <c r="E1" s="796"/>
      <c r="F1" s="796"/>
      <c r="G1" s="796"/>
      <c r="H1" s="796"/>
      <c r="I1" s="796"/>
      <c r="J1" s="796"/>
      <c r="K1" s="796"/>
      <c r="L1" s="796"/>
      <c r="M1" s="796"/>
      <c r="N1" s="796"/>
    </row>
    <row r="2" spans="1:14" ht="12.75" customHeight="1">
      <c r="A2" s="21"/>
      <c r="B2" s="21"/>
      <c r="C2" s="21"/>
      <c r="D2" s="21"/>
      <c r="E2" s="21"/>
      <c r="F2" s="21"/>
      <c r="G2" s="21"/>
      <c r="H2" s="21"/>
      <c r="I2" s="21"/>
      <c r="J2" s="21"/>
      <c r="K2" s="21"/>
      <c r="L2" s="21"/>
      <c r="M2" s="21"/>
      <c r="N2" s="21"/>
    </row>
    <row r="3" ht="12" customHeight="1" thickBot="1"/>
    <row r="4" spans="1:14" ht="24" customHeight="1" thickBot="1">
      <c r="A4" s="2" t="s">
        <v>191</v>
      </c>
      <c r="G4" s="3"/>
      <c r="H4" s="3"/>
      <c r="I4" s="790">
        <f>+'入力表'!D47</f>
        <v>0</v>
      </c>
      <c r="J4" s="791"/>
      <c r="K4" s="791"/>
      <c r="L4" s="791"/>
      <c r="M4" s="791"/>
      <c r="N4" s="792"/>
    </row>
    <row r="5" ht="19.5" customHeight="1" thickBot="1"/>
    <row r="6" spans="2:15" ht="30" customHeight="1">
      <c r="B6" s="17" t="s">
        <v>63</v>
      </c>
      <c r="C6" s="797">
        <f>'入力表'!B7</f>
        <v>0</v>
      </c>
      <c r="D6" s="798"/>
      <c r="E6" s="798"/>
      <c r="F6" s="798"/>
      <c r="G6" s="798"/>
      <c r="H6" s="798"/>
      <c r="I6" s="798"/>
      <c r="J6" s="798"/>
      <c r="K6" s="798"/>
      <c r="L6" s="798"/>
      <c r="M6" s="798"/>
      <c r="N6" s="799"/>
      <c r="O6" s="1"/>
    </row>
    <row r="7" spans="2:14" ht="30" customHeight="1">
      <c r="B7" s="16" t="s">
        <v>12</v>
      </c>
      <c r="C7" s="787">
        <f>'入力表'!C7</f>
        <v>0</v>
      </c>
      <c r="D7" s="788"/>
      <c r="E7" s="788"/>
      <c r="F7" s="788"/>
      <c r="G7" s="788"/>
      <c r="H7" s="788"/>
      <c r="I7" s="788"/>
      <c r="J7" s="788"/>
      <c r="K7" s="788"/>
      <c r="L7" s="788"/>
      <c r="M7" s="788"/>
      <c r="N7" s="789"/>
    </row>
    <row r="8" spans="2:14" ht="21" customHeight="1">
      <c r="B8" s="803" t="s">
        <v>13</v>
      </c>
      <c r="C8" s="800">
        <f>'入力表'!D7</f>
        <v>0</v>
      </c>
      <c r="D8" s="801"/>
      <c r="E8" s="801"/>
      <c r="F8" s="801"/>
      <c r="G8" s="801"/>
      <c r="H8" s="801"/>
      <c r="I8" s="801"/>
      <c r="J8" s="801"/>
      <c r="K8" s="801"/>
      <c r="L8" s="801"/>
      <c r="M8" s="801"/>
      <c r="N8" s="802"/>
    </row>
    <row r="9" spans="2:14" ht="28.5" customHeight="1">
      <c r="B9" s="804"/>
      <c r="C9" s="768">
        <f>'入力表'!E7</f>
        <v>0</v>
      </c>
      <c r="D9" s="769"/>
      <c r="E9" s="770"/>
      <c r="F9" s="770"/>
      <c r="G9" s="770"/>
      <c r="H9" s="770"/>
      <c r="I9" s="770"/>
      <c r="J9" s="770"/>
      <c r="K9" s="770"/>
      <c r="L9" s="770"/>
      <c r="M9" s="770"/>
      <c r="N9" s="771"/>
    </row>
    <row r="10" spans="2:14" ht="24.75" customHeight="1">
      <c r="B10" s="85" t="s">
        <v>30</v>
      </c>
      <c r="C10" s="793">
        <f>'入力表'!F7</f>
        <v>0</v>
      </c>
      <c r="D10" s="794"/>
      <c r="E10" s="794"/>
      <c r="F10" s="794"/>
      <c r="G10" s="794"/>
      <c r="H10" s="794"/>
      <c r="I10" s="794"/>
      <c r="J10" s="794"/>
      <c r="K10" s="794"/>
      <c r="L10" s="794"/>
      <c r="M10" s="794"/>
      <c r="N10" s="795"/>
    </row>
    <row r="11" spans="2:14" ht="30" customHeight="1">
      <c r="B11" s="120" t="s">
        <v>11</v>
      </c>
      <c r="C11" s="776">
        <f>'入力表'!O7</f>
        <v>0</v>
      </c>
      <c r="D11" s="777"/>
      <c r="E11" s="777"/>
      <c r="F11" s="777"/>
      <c r="G11" s="777"/>
      <c r="H11" s="777"/>
      <c r="I11" s="777"/>
      <c r="J11" s="777"/>
      <c r="K11" s="777"/>
      <c r="L11" s="777"/>
      <c r="M11" s="777"/>
      <c r="N11" s="778"/>
    </row>
    <row r="12" spans="2:14" ht="36" customHeight="1">
      <c r="B12" s="16" t="s">
        <v>340</v>
      </c>
      <c r="C12" s="787">
        <f>'入力表'!P7</f>
        <v>0</v>
      </c>
      <c r="D12" s="788"/>
      <c r="E12" s="788"/>
      <c r="F12" s="788"/>
      <c r="G12" s="788"/>
      <c r="H12" s="788"/>
      <c r="I12" s="788"/>
      <c r="J12" s="788"/>
      <c r="K12" s="788"/>
      <c r="L12" s="788"/>
      <c r="M12" s="788"/>
      <c r="N12" s="789"/>
    </row>
    <row r="13" spans="2:19" ht="30" customHeight="1">
      <c r="B13" s="805" t="s">
        <v>23</v>
      </c>
      <c r="C13" s="82" t="s">
        <v>182</v>
      </c>
      <c r="D13" s="83"/>
      <c r="E13" s="807">
        <f>'入力表'!Q7</f>
        <v>0</v>
      </c>
      <c r="F13" s="808"/>
      <c r="G13" s="809"/>
      <c r="H13" s="809"/>
      <c r="I13" s="810"/>
      <c r="J13" s="810"/>
      <c r="K13" s="810"/>
      <c r="L13" s="810"/>
      <c r="M13" s="810"/>
      <c r="N13" s="811"/>
      <c r="O13" s="13"/>
      <c r="P13" s="6"/>
      <c r="Q13" s="6"/>
      <c r="R13" s="6"/>
      <c r="S13" s="6"/>
    </row>
    <row r="14" spans="2:14" ht="30" customHeight="1">
      <c r="B14" s="818"/>
      <c r="C14" s="84" t="s">
        <v>21</v>
      </c>
      <c r="D14" s="356"/>
      <c r="E14" s="812">
        <f>'入力表'!R7</f>
        <v>0</v>
      </c>
      <c r="F14" s="813"/>
      <c r="G14" s="813"/>
      <c r="H14" s="813"/>
      <c r="I14" s="813"/>
      <c r="J14" s="813"/>
      <c r="K14" s="813"/>
      <c r="L14" s="813"/>
      <c r="M14" s="813"/>
      <c r="N14" s="814"/>
    </row>
    <row r="15" spans="2:14" ht="30" customHeight="1">
      <c r="B15" s="818"/>
      <c r="C15" s="84" t="s">
        <v>22</v>
      </c>
      <c r="D15" s="356"/>
      <c r="E15" s="812">
        <f>'入力表'!S7</f>
        <v>0</v>
      </c>
      <c r="F15" s="813"/>
      <c r="G15" s="813"/>
      <c r="H15" s="813"/>
      <c r="I15" s="813"/>
      <c r="J15" s="813"/>
      <c r="K15" s="813"/>
      <c r="L15" s="813"/>
      <c r="M15" s="813"/>
      <c r="N15" s="814"/>
    </row>
    <row r="16" spans="2:14" ht="30" customHeight="1" thickBot="1">
      <c r="B16" s="819"/>
      <c r="C16" s="823" t="s">
        <v>193</v>
      </c>
      <c r="D16" s="824"/>
      <c r="E16" s="820">
        <f>'入力表'!T7</f>
        <v>0</v>
      </c>
      <c r="F16" s="821"/>
      <c r="G16" s="821"/>
      <c r="H16" s="821"/>
      <c r="I16" s="821"/>
      <c r="J16" s="821"/>
      <c r="K16" s="821"/>
      <c r="L16" s="821"/>
      <c r="M16" s="821"/>
      <c r="N16" s="822"/>
    </row>
    <row r="17" spans="2:14" ht="36" customHeight="1" thickTop="1">
      <c r="B17" s="18" t="s">
        <v>179</v>
      </c>
      <c r="C17" s="774" t="s">
        <v>301</v>
      </c>
      <c r="D17" s="775"/>
      <c r="E17" s="772">
        <f>'入力表'!U7</f>
        <v>0</v>
      </c>
      <c r="F17" s="773"/>
      <c r="G17" s="775" t="s">
        <v>180</v>
      </c>
      <c r="H17" s="775"/>
      <c r="I17" s="748" t="s">
        <v>302</v>
      </c>
      <c r="J17" s="749"/>
      <c r="K17" s="750">
        <f>'入力表'!V7</f>
        <v>0</v>
      </c>
      <c r="L17" s="751"/>
      <c r="M17" s="752" t="s">
        <v>180</v>
      </c>
      <c r="N17" s="753"/>
    </row>
    <row r="18" spans="2:14" ht="30" customHeight="1">
      <c r="B18" s="805" t="s">
        <v>113</v>
      </c>
      <c r="C18" s="765" t="s">
        <v>28</v>
      </c>
      <c r="D18" s="766"/>
      <c r="E18" s="767">
        <f>'入力表'!B13</f>
        <v>0</v>
      </c>
      <c r="F18" s="766"/>
      <c r="G18" s="139" t="s">
        <v>65</v>
      </c>
      <c r="H18" s="139"/>
      <c r="I18" s="139"/>
      <c r="J18" s="139"/>
      <c r="K18" s="139"/>
      <c r="L18" s="139"/>
      <c r="M18" s="139"/>
      <c r="N18" s="133"/>
    </row>
    <row r="19" spans="2:14" ht="30" customHeight="1">
      <c r="B19" s="806"/>
      <c r="C19" s="764" t="s">
        <v>189</v>
      </c>
      <c r="D19" s="763"/>
      <c r="E19" s="754">
        <f>'入力表'!C13</f>
        <v>0</v>
      </c>
      <c r="F19" s="755"/>
      <c r="G19" s="754" t="s">
        <v>67</v>
      </c>
      <c r="H19" s="755"/>
      <c r="I19" s="754">
        <f>'入力表'!D13</f>
        <v>0</v>
      </c>
      <c r="J19" s="755"/>
      <c r="K19" s="754" t="s">
        <v>71</v>
      </c>
      <c r="L19" s="763"/>
      <c r="M19" s="754">
        <f>'入力表'!E13</f>
        <v>0</v>
      </c>
      <c r="N19" s="758"/>
    </row>
    <row r="20" spans="2:14" ht="30" customHeight="1">
      <c r="B20" s="15" t="s">
        <v>28</v>
      </c>
      <c r="C20" s="825" t="s">
        <v>164</v>
      </c>
      <c r="D20" s="712"/>
      <c r="E20" s="756">
        <f>'入力表'!F13</f>
        <v>0</v>
      </c>
      <c r="F20" s="757"/>
      <c r="G20" s="760" t="s">
        <v>165</v>
      </c>
      <c r="H20" s="712"/>
      <c r="I20" s="756">
        <f>'入力表'!G13</f>
        <v>0</v>
      </c>
      <c r="J20" s="757"/>
      <c r="K20" s="761" t="s">
        <v>114</v>
      </c>
      <c r="L20" s="762"/>
      <c r="M20" s="756">
        <f>'入力表'!H13</f>
        <v>0</v>
      </c>
      <c r="N20" s="759"/>
    </row>
    <row r="21" spans="2:14" ht="36" customHeight="1">
      <c r="B21" s="805" t="s">
        <v>78</v>
      </c>
      <c r="C21" s="765" t="s">
        <v>181</v>
      </c>
      <c r="D21" s="766"/>
      <c r="E21" s="783">
        <f>'入力表'!I13</f>
        <v>0</v>
      </c>
      <c r="F21" s="784"/>
      <c r="G21" s="55" t="s">
        <v>20</v>
      </c>
      <c r="H21" s="55"/>
      <c r="I21" s="767" t="s">
        <v>202</v>
      </c>
      <c r="J21" s="766"/>
      <c r="K21" s="785">
        <f>'入力表'!J13</f>
        <v>0</v>
      </c>
      <c r="L21" s="786"/>
      <c r="M21" s="358" t="s">
        <v>20</v>
      </c>
      <c r="N21" s="133"/>
    </row>
    <row r="22" spans="2:14" ht="36" customHeight="1">
      <c r="B22" s="806"/>
      <c r="C22" s="764" t="s">
        <v>115</v>
      </c>
      <c r="D22" s="755"/>
      <c r="E22" s="815">
        <f>'入力表'!K13</f>
        <v>0</v>
      </c>
      <c r="F22" s="816"/>
      <c r="G22" s="816"/>
      <c r="H22" s="816"/>
      <c r="I22" s="816"/>
      <c r="J22" s="816"/>
      <c r="K22" s="816"/>
      <c r="L22" s="816"/>
      <c r="M22" s="816"/>
      <c r="N22" s="817"/>
    </row>
    <row r="23" spans="2:14" ht="30" customHeight="1" thickBot="1">
      <c r="B23" s="18" t="s">
        <v>116</v>
      </c>
      <c r="C23" s="740">
        <f>'入力表'!L13</f>
        <v>0</v>
      </c>
      <c r="D23" s="779"/>
      <c r="E23" s="613" t="s">
        <v>20</v>
      </c>
      <c r="F23" s="613"/>
      <c r="G23" s="781" t="s">
        <v>277</v>
      </c>
      <c r="H23" s="733"/>
      <c r="I23" s="733"/>
      <c r="J23" s="782"/>
      <c r="K23" s="780">
        <f>+'入力表'!M13</f>
        <v>0</v>
      </c>
      <c r="L23" s="779"/>
      <c r="M23" s="466" t="s">
        <v>20</v>
      </c>
      <c r="N23" s="612"/>
    </row>
    <row r="24" spans="2:16" ht="30" customHeight="1">
      <c r="B24" s="740" t="s">
        <v>34</v>
      </c>
      <c r="C24" s="614" t="s">
        <v>396</v>
      </c>
      <c r="D24" s="615" t="str">
        <f>IF('入力表'!N13="可","可","不可")</f>
        <v>不可</v>
      </c>
      <c r="E24" s="615" t="s">
        <v>397</v>
      </c>
      <c r="F24" s="615" t="str">
        <f>IF('入力表'!O13="可","可","不可")</f>
        <v>不可</v>
      </c>
      <c r="G24" s="616" t="s">
        <v>398</v>
      </c>
      <c r="H24" s="615" t="str">
        <f>IF('入力表'!P13="可","可","不可")</f>
        <v>不可</v>
      </c>
      <c r="I24" s="617" t="s">
        <v>399</v>
      </c>
      <c r="J24" s="617" t="str">
        <f>IF('入力表'!Q13="可","可","不可")</f>
        <v>不可</v>
      </c>
      <c r="K24" s="709"/>
      <c r="L24" s="710"/>
      <c r="M24" s="617" t="s">
        <v>287</v>
      </c>
      <c r="N24" s="618" t="str">
        <f>IF('入力表'!S13="可","可","不可")</f>
        <v>不可</v>
      </c>
      <c r="O24" s="3"/>
      <c r="P24" s="3"/>
    </row>
    <row r="25" spans="2:16" ht="30" customHeight="1" thickBot="1">
      <c r="B25" s="741"/>
      <c r="C25" s="297" t="s">
        <v>327</v>
      </c>
      <c r="D25" s="298" t="str">
        <f>IF('入力表'!T13="可","可","不可")</f>
        <v>不可</v>
      </c>
      <c r="E25" s="298" t="s">
        <v>298</v>
      </c>
      <c r="F25" s="298" t="str">
        <f>IF('入力表'!U13="可","可","不可")</f>
        <v>不可</v>
      </c>
      <c r="G25" s="357" t="s">
        <v>299</v>
      </c>
      <c r="H25" s="298" t="str">
        <f>IF('入力表'!V13="可","可","不可")</f>
        <v>不可</v>
      </c>
      <c r="I25" s="522" t="s">
        <v>300</v>
      </c>
      <c r="J25" s="522" t="str">
        <f>IF('入力表'!W13="可","可","不可")</f>
        <v>不可</v>
      </c>
      <c r="K25" s="619"/>
      <c r="L25" s="620"/>
      <c r="M25" s="620"/>
      <c r="N25" s="621"/>
      <c r="O25" s="3"/>
      <c r="P25" s="3"/>
    </row>
    <row r="26" spans="2:14" ht="48" customHeight="1" thickBot="1">
      <c r="B26" s="744" t="s">
        <v>303</v>
      </c>
      <c r="C26" s="745"/>
      <c r="D26" s="745"/>
      <c r="E26" s="745"/>
      <c r="F26" s="746">
        <f>'入力表'!X13</f>
        <v>0</v>
      </c>
      <c r="G26" s="743"/>
      <c r="H26" s="742" t="s">
        <v>336</v>
      </c>
      <c r="I26" s="742"/>
      <c r="J26" s="742"/>
      <c r="K26" s="742"/>
      <c r="L26" s="747"/>
      <c r="M26" s="742">
        <f>'入力表'!Y13</f>
        <v>0</v>
      </c>
      <c r="N26" s="743"/>
    </row>
    <row r="27" ht="30" customHeight="1">
      <c r="B27" s="8"/>
    </row>
    <row r="28" ht="30" customHeight="1">
      <c r="B28" s="8"/>
    </row>
    <row r="29" ht="30" customHeight="1">
      <c r="B29" s="8"/>
    </row>
    <row r="30" ht="30" customHeight="1">
      <c r="B30" s="8"/>
    </row>
    <row r="31" ht="30" customHeight="1">
      <c r="B31" s="8"/>
    </row>
    <row r="32" ht="30" customHeight="1">
      <c r="B32" s="8"/>
    </row>
    <row r="33" ht="30" customHeight="1">
      <c r="B33" s="8"/>
    </row>
    <row r="34" ht="30" customHeight="1">
      <c r="B34" s="8"/>
    </row>
    <row r="35" ht="30" customHeight="1">
      <c r="B35" s="8"/>
    </row>
    <row r="36" ht="30" customHeight="1">
      <c r="B36" s="8"/>
    </row>
    <row r="37" ht="30" customHeight="1">
      <c r="B37" s="8"/>
    </row>
    <row r="38" ht="30" customHeight="1">
      <c r="B38" s="8"/>
    </row>
    <row r="39" ht="30" customHeight="1">
      <c r="B39" s="8"/>
    </row>
    <row r="40" ht="13.5">
      <c r="B40" s="8"/>
    </row>
    <row r="41" ht="13.5">
      <c r="B41" s="8"/>
    </row>
    <row r="42" ht="13.5">
      <c r="B42" s="8"/>
    </row>
    <row r="43" ht="13.5">
      <c r="B43" s="8"/>
    </row>
    <row r="44" ht="13.5">
      <c r="B44" s="8"/>
    </row>
    <row r="45" ht="13.5">
      <c r="B45" s="8"/>
    </row>
    <row r="46" ht="13.5">
      <c r="B46" s="8"/>
    </row>
    <row r="47" ht="13.5">
      <c r="B47" s="8"/>
    </row>
  </sheetData>
  <sheetProtection formatCells="0" formatColumns="0" formatRows="0"/>
  <mergeCells count="52">
    <mergeCell ref="B18:B19"/>
    <mergeCell ref="E13:N13"/>
    <mergeCell ref="E14:N14"/>
    <mergeCell ref="B21:B22"/>
    <mergeCell ref="E22:N22"/>
    <mergeCell ref="B13:B16"/>
    <mergeCell ref="E15:N15"/>
    <mergeCell ref="E16:N16"/>
    <mergeCell ref="C16:D16"/>
    <mergeCell ref="C20:D20"/>
    <mergeCell ref="C12:N12"/>
    <mergeCell ref="I4:N4"/>
    <mergeCell ref="C10:N10"/>
    <mergeCell ref="A1:N1"/>
    <mergeCell ref="C6:N6"/>
    <mergeCell ref="C7:N7"/>
    <mergeCell ref="C8:N8"/>
    <mergeCell ref="B8:B9"/>
    <mergeCell ref="C23:D23"/>
    <mergeCell ref="K23:L23"/>
    <mergeCell ref="C21:D21"/>
    <mergeCell ref="C22:D22"/>
    <mergeCell ref="G23:J23"/>
    <mergeCell ref="E21:F21"/>
    <mergeCell ref="K21:L21"/>
    <mergeCell ref="I21:J21"/>
    <mergeCell ref="C19:D19"/>
    <mergeCell ref="C18:D18"/>
    <mergeCell ref="E18:F18"/>
    <mergeCell ref="E19:F19"/>
    <mergeCell ref="E20:F20"/>
    <mergeCell ref="C9:N9"/>
    <mergeCell ref="E17:F17"/>
    <mergeCell ref="C17:D17"/>
    <mergeCell ref="G17:H17"/>
    <mergeCell ref="C11:N11"/>
    <mergeCell ref="M19:N19"/>
    <mergeCell ref="M20:N20"/>
    <mergeCell ref="G20:H20"/>
    <mergeCell ref="K20:L20"/>
    <mergeCell ref="K19:L19"/>
    <mergeCell ref="G19:H19"/>
    <mergeCell ref="B24:B25"/>
    <mergeCell ref="M26:N26"/>
    <mergeCell ref="B26:E26"/>
    <mergeCell ref="F26:G26"/>
    <mergeCell ref="H26:L26"/>
    <mergeCell ref="I17:J17"/>
    <mergeCell ref="K17:L17"/>
    <mergeCell ref="M17:N17"/>
    <mergeCell ref="I19:J19"/>
    <mergeCell ref="I20:J20"/>
  </mergeCells>
  <printOptions/>
  <pageMargins left="0.7874015748031497" right="0.7874015748031497" top="1.1811023622047245" bottom="0.7086614173228347" header="0.5118110236220472" footer="0.5118110236220472"/>
  <pageSetup horizontalDpi="600" verticalDpi="600" orientation="portrait" paperSize="9" r:id="rId1"/>
  <headerFooter alignWithMargins="0">
    <oddHeader>&amp;R&amp;10&amp;F</oddHeader>
  </headerFooter>
</worksheet>
</file>

<file path=xl/worksheets/sheet3.xml><?xml version="1.0" encoding="utf-8"?>
<worksheet xmlns="http://schemas.openxmlformats.org/spreadsheetml/2006/main" xmlns:r="http://schemas.openxmlformats.org/officeDocument/2006/relationships">
  <dimension ref="A1:I30"/>
  <sheetViews>
    <sheetView showZeros="0" zoomScaleSheetLayoutView="100" zoomScalePageLayoutView="0" workbookViewId="0" topLeftCell="A25">
      <selection activeCell="A1" sqref="A1"/>
    </sheetView>
  </sheetViews>
  <sheetFormatPr defaultColWidth="9.00390625" defaultRowHeight="13.5"/>
  <cols>
    <col min="1" max="1" width="2.75390625" style="0" customWidth="1"/>
    <col min="2" max="2" width="9.125" style="0" customWidth="1"/>
    <col min="3" max="3" width="6.625" style="1" customWidth="1"/>
    <col min="4" max="4" width="12.50390625" style="1" customWidth="1"/>
    <col min="5" max="5" width="19.50390625" style="0" customWidth="1"/>
    <col min="6" max="6" width="5.625" style="0" customWidth="1"/>
    <col min="7" max="7" width="6.625" style="1" customWidth="1"/>
    <col min="8" max="8" width="11.125" style="0" customWidth="1"/>
    <col min="9" max="9" width="8.625" style="34" customWidth="1"/>
  </cols>
  <sheetData>
    <row r="1" ht="17.25">
      <c r="A1" s="2" t="s">
        <v>335</v>
      </c>
    </row>
    <row r="2" ht="21" customHeight="1"/>
    <row r="3" ht="12.75" customHeight="1"/>
    <row r="4" spans="3:4" ht="12.75" customHeight="1">
      <c r="C4" s="145"/>
      <c r="D4" s="167"/>
    </row>
    <row r="5" ht="12.75" customHeight="1" thickBot="1"/>
    <row r="6" spans="2:9" ht="36.75" thickBot="1">
      <c r="B6" s="87" t="s">
        <v>328</v>
      </c>
      <c r="C6" s="88" t="s">
        <v>14</v>
      </c>
      <c r="D6" s="214" t="s">
        <v>296</v>
      </c>
      <c r="E6" s="88" t="s">
        <v>16</v>
      </c>
      <c r="F6" s="88" t="s">
        <v>15</v>
      </c>
      <c r="G6" s="214" t="s">
        <v>256</v>
      </c>
      <c r="H6" s="88" t="s">
        <v>40</v>
      </c>
      <c r="I6" s="89" t="s">
        <v>329</v>
      </c>
    </row>
    <row r="7" spans="1:9" ht="21.75" customHeight="1" thickBot="1">
      <c r="A7" s="362" t="s">
        <v>122</v>
      </c>
      <c r="B7" s="61" t="s">
        <v>292</v>
      </c>
      <c r="C7" s="62" t="s">
        <v>203</v>
      </c>
      <c r="D7" s="62" t="s">
        <v>123</v>
      </c>
      <c r="E7" s="63"/>
      <c r="F7" s="63">
        <v>30</v>
      </c>
      <c r="G7" s="62" t="s">
        <v>123</v>
      </c>
      <c r="H7" s="63"/>
      <c r="I7" s="64"/>
    </row>
    <row r="8" spans="2:9" s="252" customFormat="1" ht="22.5" customHeight="1" thickTop="1">
      <c r="B8" s="366"/>
      <c r="C8" s="367"/>
      <c r="D8" s="368"/>
      <c r="E8" s="375"/>
      <c r="F8" s="370"/>
      <c r="G8" s="367"/>
      <c r="H8" s="369"/>
      <c r="I8" s="371"/>
    </row>
    <row r="9" spans="2:9" s="252" customFormat="1" ht="22.5" customHeight="1">
      <c r="B9" s="372"/>
      <c r="C9" s="257"/>
      <c r="D9" s="373"/>
      <c r="E9" s="259"/>
      <c r="F9" s="259"/>
      <c r="G9" s="257"/>
      <c r="H9" s="259"/>
      <c r="I9" s="258"/>
    </row>
    <row r="10" spans="2:9" s="252" customFormat="1" ht="22.5" customHeight="1">
      <c r="B10" s="256"/>
      <c r="C10" s="257"/>
      <c r="D10" s="373"/>
      <c r="E10" s="259"/>
      <c r="F10" s="260"/>
      <c r="G10" s="257"/>
      <c r="H10" s="259"/>
      <c r="I10" s="374"/>
    </row>
    <row r="11" spans="2:9" s="252" customFormat="1" ht="22.5" customHeight="1">
      <c r="B11" s="372"/>
      <c r="C11" s="257"/>
      <c r="D11" s="373"/>
      <c r="E11" s="259"/>
      <c r="F11" s="260"/>
      <c r="G11" s="257"/>
      <c r="H11" s="259"/>
      <c r="I11" s="374"/>
    </row>
    <row r="12" spans="2:9" s="252" customFormat="1" ht="22.5" customHeight="1">
      <c r="B12" s="372"/>
      <c r="C12" s="257"/>
      <c r="D12" s="373"/>
      <c r="E12" s="259"/>
      <c r="F12" s="259"/>
      <c r="G12" s="257"/>
      <c r="H12" s="259"/>
      <c r="I12" s="258"/>
    </row>
    <row r="13" spans="2:9" s="252" customFormat="1" ht="22.5" customHeight="1">
      <c r="B13" s="256"/>
      <c r="C13" s="257"/>
      <c r="D13" s="373"/>
      <c r="E13" s="259"/>
      <c r="F13" s="260"/>
      <c r="G13" s="257"/>
      <c r="H13" s="259"/>
      <c r="I13" s="258"/>
    </row>
    <row r="14" spans="2:9" s="252" customFormat="1" ht="22.5" customHeight="1">
      <c r="B14" s="256"/>
      <c r="C14" s="257"/>
      <c r="D14" s="373"/>
      <c r="E14" s="259"/>
      <c r="F14" s="260"/>
      <c r="G14" s="257"/>
      <c r="H14" s="259"/>
      <c r="I14" s="258"/>
    </row>
    <row r="15" spans="2:9" s="252" customFormat="1" ht="22.5" customHeight="1">
      <c r="B15" s="372"/>
      <c r="C15" s="257"/>
      <c r="D15" s="373"/>
      <c r="E15" s="259"/>
      <c r="F15" s="259"/>
      <c r="G15" s="257"/>
      <c r="H15" s="259"/>
      <c r="I15" s="258"/>
    </row>
    <row r="16" spans="2:9" s="252" customFormat="1" ht="22.5" customHeight="1">
      <c r="B16" s="256"/>
      <c r="C16" s="257"/>
      <c r="D16" s="373"/>
      <c r="E16" s="259"/>
      <c r="F16" s="260"/>
      <c r="G16" s="257"/>
      <c r="H16" s="259"/>
      <c r="I16" s="258"/>
    </row>
    <row r="17" spans="2:9" s="252" customFormat="1" ht="22.5" customHeight="1">
      <c r="B17" s="256"/>
      <c r="C17" s="257"/>
      <c r="D17" s="373"/>
      <c r="E17" s="259"/>
      <c r="F17" s="260"/>
      <c r="G17" s="257"/>
      <c r="H17" s="259"/>
      <c r="I17" s="258"/>
    </row>
    <row r="18" spans="2:9" s="252" customFormat="1" ht="22.5" customHeight="1">
      <c r="B18" s="440"/>
      <c r="C18" s="441"/>
      <c r="D18" s="441"/>
      <c r="E18" s="442"/>
      <c r="F18" s="443"/>
      <c r="G18" s="441"/>
      <c r="H18" s="442"/>
      <c r="I18" s="444"/>
    </row>
    <row r="19" spans="2:9" s="252" customFormat="1" ht="22.5" customHeight="1">
      <c r="B19" s="440"/>
      <c r="C19" s="441"/>
      <c r="D19" s="441"/>
      <c r="E19" s="442"/>
      <c r="F19" s="443"/>
      <c r="G19" s="441"/>
      <c r="H19" s="442"/>
      <c r="I19" s="444"/>
    </row>
    <row r="20" spans="2:9" s="252" customFormat="1" ht="22.5" customHeight="1">
      <c r="B20" s="440"/>
      <c r="C20" s="441"/>
      <c r="D20" s="441"/>
      <c r="E20" s="259"/>
      <c r="F20" s="443"/>
      <c r="G20" s="441"/>
      <c r="H20" s="442"/>
      <c r="I20" s="444"/>
    </row>
    <row r="21" spans="2:9" s="252" customFormat="1" ht="22.5" customHeight="1">
      <c r="B21" s="440"/>
      <c r="C21" s="441"/>
      <c r="D21" s="441"/>
      <c r="E21" s="442"/>
      <c r="F21" s="443"/>
      <c r="G21" s="441"/>
      <c r="H21" s="442"/>
      <c r="I21" s="444"/>
    </row>
    <row r="22" spans="2:9" s="252" customFormat="1" ht="22.5" customHeight="1">
      <c r="B22" s="440"/>
      <c r="C22" s="441"/>
      <c r="D22" s="441"/>
      <c r="E22" s="442"/>
      <c r="F22" s="443"/>
      <c r="G22" s="441"/>
      <c r="H22" s="442"/>
      <c r="I22" s="444"/>
    </row>
    <row r="23" spans="2:9" s="252" customFormat="1" ht="22.5" customHeight="1">
      <c r="B23" s="256"/>
      <c r="C23" s="257"/>
      <c r="D23" s="257"/>
      <c r="E23" s="259"/>
      <c r="F23" s="260"/>
      <c r="G23" s="257"/>
      <c r="H23" s="259"/>
      <c r="I23" s="258"/>
    </row>
    <row r="24" spans="2:9" s="252" customFormat="1" ht="22.5" customHeight="1">
      <c r="B24" s="256"/>
      <c r="C24" s="257"/>
      <c r="D24" s="257"/>
      <c r="E24" s="259"/>
      <c r="F24" s="260"/>
      <c r="G24" s="257"/>
      <c r="H24" s="259"/>
      <c r="I24" s="258"/>
    </row>
    <row r="25" spans="2:9" s="252" customFormat="1" ht="22.5" customHeight="1">
      <c r="B25" s="256"/>
      <c r="C25" s="257"/>
      <c r="D25" s="257"/>
      <c r="E25" s="259"/>
      <c r="F25" s="260"/>
      <c r="G25" s="257"/>
      <c r="H25" s="259"/>
      <c r="I25" s="258"/>
    </row>
    <row r="26" spans="2:9" s="252" customFormat="1" ht="22.5" customHeight="1">
      <c r="B26" s="256"/>
      <c r="C26" s="257"/>
      <c r="D26" s="257"/>
      <c r="E26" s="259"/>
      <c r="F26" s="260"/>
      <c r="G26" s="257"/>
      <c r="H26" s="259"/>
      <c r="I26" s="258"/>
    </row>
    <row r="27" spans="2:9" s="252" customFormat="1" ht="22.5" customHeight="1">
      <c r="B27" s="256"/>
      <c r="C27" s="257"/>
      <c r="D27" s="257"/>
      <c r="E27" s="259"/>
      <c r="F27" s="260"/>
      <c r="G27" s="257"/>
      <c r="H27" s="259"/>
      <c r="I27" s="258"/>
    </row>
    <row r="28" spans="2:9" s="252" customFormat="1" ht="22.5" customHeight="1">
      <c r="B28" s="256"/>
      <c r="C28" s="257"/>
      <c r="D28" s="257"/>
      <c r="E28" s="259"/>
      <c r="F28" s="260"/>
      <c r="G28" s="257"/>
      <c r="H28" s="259"/>
      <c r="I28" s="258"/>
    </row>
    <row r="29" spans="2:9" s="252" customFormat="1" ht="22.5" customHeight="1" thickBot="1">
      <c r="B29" s="261"/>
      <c r="C29" s="262"/>
      <c r="D29" s="262"/>
      <c r="E29" s="263"/>
      <c r="F29" s="264"/>
      <c r="G29" s="262"/>
      <c r="H29" s="263"/>
      <c r="I29" s="265"/>
    </row>
    <row r="30" spans="1:9" ht="14.25" thickTop="1">
      <c r="A30" s="9"/>
      <c r="B30" s="826"/>
      <c r="C30" s="826"/>
      <c r="D30" s="826"/>
      <c r="E30" s="826"/>
      <c r="F30" s="826"/>
      <c r="G30" s="826"/>
      <c r="H30" s="826"/>
      <c r="I30" s="826"/>
    </row>
  </sheetData>
  <sheetProtection formatCells="0" formatColumns="0" formatRows="0" insertRows="0" deleteRows="0"/>
  <mergeCells count="1">
    <mergeCell ref="B30:I30"/>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&amp;R&amp;10&amp;F</oddHeader>
  </headerFooter>
</worksheet>
</file>

<file path=xl/worksheets/sheet4.xml><?xml version="1.0" encoding="utf-8"?>
<worksheet xmlns="http://schemas.openxmlformats.org/spreadsheetml/2006/main" xmlns:r="http://schemas.openxmlformats.org/officeDocument/2006/relationships">
  <dimension ref="A1:L52"/>
  <sheetViews>
    <sheetView showZeros="0" view="pageBreakPreview" zoomScaleSheetLayoutView="100" zoomScalePageLayoutView="0" workbookViewId="0" topLeftCell="A22">
      <selection activeCell="J22" sqref="J22"/>
    </sheetView>
  </sheetViews>
  <sheetFormatPr defaultColWidth="9.00390625" defaultRowHeight="13.5"/>
  <cols>
    <col min="1" max="1" width="3.625" style="0" customWidth="1"/>
    <col min="2" max="2" width="19.625" style="1" customWidth="1"/>
    <col min="3" max="3" width="12.00390625" style="0" customWidth="1"/>
    <col min="4" max="8" width="11.00390625" style="0" customWidth="1"/>
  </cols>
  <sheetData>
    <row r="1" ht="24" customHeight="1">
      <c r="A1" s="2" t="s">
        <v>190</v>
      </c>
    </row>
    <row r="2" ht="14.25" thickBot="1"/>
    <row r="3" spans="2:8" ht="30" customHeight="1">
      <c r="B3" s="17" t="s">
        <v>63</v>
      </c>
      <c r="C3" s="797">
        <f>'入力表'!B7</f>
        <v>0</v>
      </c>
      <c r="D3" s="798"/>
      <c r="E3" s="798"/>
      <c r="F3" s="798"/>
      <c r="G3" s="798"/>
      <c r="H3" s="799"/>
    </row>
    <row r="4" spans="2:8" ht="30" customHeight="1" thickBot="1">
      <c r="B4" s="16" t="s">
        <v>12</v>
      </c>
      <c r="C4" s="787">
        <f>'入力表'!C7</f>
        <v>0</v>
      </c>
      <c r="D4" s="788"/>
      <c r="E4" s="788"/>
      <c r="F4" s="788"/>
      <c r="G4" s="788"/>
      <c r="H4" s="789"/>
    </row>
    <row r="5" spans="2:8" ht="30" customHeight="1">
      <c r="B5" s="17" t="s">
        <v>90</v>
      </c>
      <c r="C5" s="797">
        <f>'入力表'!G7</f>
        <v>0</v>
      </c>
      <c r="D5" s="798"/>
      <c r="E5" s="798"/>
      <c r="F5" s="798"/>
      <c r="G5" s="798"/>
      <c r="H5" s="799"/>
    </row>
    <row r="6" spans="2:8" ht="20.25" customHeight="1">
      <c r="B6" s="15" t="s">
        <v>31</v>
      </c>
      <c r="C6" s="800">
        <f>'入力表'!H7</f>
        <v>0</v>
      </c>
      <c r="D6" s="801"/>
      <c r="E6" s="801"/>
      <c r="F6" s="801"/>
      <c r="G6" s="801"/>
      <c r="H6" s="802"/>
    </row>
    <row r="7" spans="2:8" ht="24.75" customHeight="1">
      <c r="B7" s="18" t="s">
        <v>32</v>
      </c>
      <c r="C7" s="768">
        <f>'入力表'!I7</f>
        <v>0</v>
      </c>
      <c r="D7" s="770"/>
      <c r="E7" s="770"/>
      <c r="F7" s="770"/>
      <c r="G7" s="770"/>
      <c r="H7" s="771"/>
    </row>
    <row r="8" spans="2:8" ht="24.75" customHeight="1">
      <c r="B8" s="85" t="s">
        <v>30</v>
      </c>
      <c r="C8" s="793">
        <f>'入力表'!J7</f>
        <v>0</v>
      </c>
      <c r="D8" s="794"/>
      <c r="E8" s="794"/>
      <c r="F8" s="794"/>
      <c r="G8" s="794"/>
      <c r="H8" s="795"/>
    </row>
    <row r="9" spans="2:8" ht="30" customHeight="1">
      <c r="B9" s="16" t="s">
        <v>183</v>
      </c>
      <c r="C9" s="843">
        <f>'入力表'!B21</f>
        <v>0</v>
      </c>
      <c r="D9" s="844"/>
      <c r="E9" s="79"/>
      <c r="F9" s="79"/>
      <c r="G9" s="79"/>
      <c r="H9" s="80"/>
    </row>
    <row r="10" spans="2:8" ht="30" customHeight="1">
      <c r="B10" s="16" t="s">
        <v>84</v>
      </c>
      <c r="C10" s="28" t="s">
        <v>85</v>
      </c>
      <c r="D10" s="134">
        <f>'入力表'!C21</f>
        <v>0</v>
      </c>
      <c r="E10" s="128" t="s">
        <v>188</v>
      </c>
      <c r="F10" s="146" t="s">
        <v>156</v>
      </c>
      <c r="G10" s="134">
        <f>'入力表'!D21</f>
        <v>0</v>
      </c>
      <c r="H10" s="129" t="s">
        <v>104</v>
      </c>
    </row>
    <row r="11" spans="2:8" ht="30" customHeight="1">
      <c r="B11" s="104" t="s">
        <v>106</v>
      </c>
      <c r="C11" s="845">
        <f>'入力表'!E21</f>
        <v>0</v>
      </c>
      <c r="D11" s="846"/>
      <c r="E11" s="79" t="s">
        <v>184</v>
      </c>
      <c r="F11" s="147" t="s">
        <v>185</v>
      </c>
      <c r="G11" s="148"/>
      <c r="H11" s="255">
        <f>+'入力表'!F21</f>
        <v>0</v>
      </c>
    </row>
    <row r="12" spans="2:8" ht="30" customHeight="1">
      <c r="B12" s="840" t="s">
        <v>107</v>
      </c>
      <c r="C12" s="149" t="s">
        <v>75</v>
      </c>
      <c r="D12" s="872">
        <f>'入力表'!G21</f>
        <v>0</v>
      </c>
      <c r="E12" s="873"/>
      <c r="F12" s="152" t="s">
        <v>108</v>
      </c>
      <c r="G12" s="58">
        <f>'入力表'!H21</f>
        <v>0</v>
      </c>
      <c r="H12" s="130" t="s">
        <v>147</v>
      </c>
    </row>
    <row r="13" spans="2:8" ht="30" customHeight="1">
      <c r="B13" s="840"/>
      <c r="C13" s="150" t="s">
        <v>109</v>
      </c>
      <c r="D13" s="135">
        <f>'入力表'!I21</f>
        <v>0</v>
      </c>
      <c r="E13" s="132" t="s">
        <v>147</v>
      </c>
      <c r="F13" s="706"/>
      <c r="G13" s="53"/>
      <c r="H13" s="54"/>
    </row>
    <row r="14" spans="2:8" ht="30" customHeight="1">
      <c r="B14" s="840" t="s">
        <v>186</v>
      </c>
      <c r="C14" s="149" t="s">
        <v>75</v>
      </c>
      <c r="D14" s="871">
        <f>+'入力表'!J21</f>
        <v>0</v>
      </c>
      <c r="E14" s="871"/>
      <c r="F14" s="152" t="s">
        <v>108</v>
      </c>
      <c r="G14" s="58">
        <f>+'入力表'!K21</f>
        <v>0</v>
      </c>
      <c r="H14" s="130" t="s">
        <v>147</v>
      </c>
    </row>
    <row r="15" spans="2:8" ht="30" customHeight="1">
      <c r="B15" s="840"/>
      <c r="C15" s="150" t="s">
        <v>109</v>
      </c>
      <c r="D15" s="135">
        <f>+'入力表'!L21</f>
        <v>0</v>
      </c>
      <c r="E15" s="132" t="s">
        <v>147</v>
      </c>
      <c r="F15" s="51"/>
      <c r="G15" s="53"/>
      <c r="H15" s="54"/>
    </row>
    <row r="16" spans="2:8" ht="30" customHeight="1">
      <c r="B16" s="839" t="s">
        <v>187</v>
      </c>
      <c r="C16" s="153" t="s">
        <v>102</v>
      </c>
      <c r="D16" s="842">
        <f>+'入力表'!M21</f>
        <v>0</v>
      </c>
      <c r="E16" s="842"/>
      <c r="F16" s="52" t="s">
        <v>149</v>
      </c>
      <c r="G16" s="847"/>
      <c r="H16" s="848"/>
    </row>
    <row r="17" spans="2:8" ht="30" customHeight="1">
      <c r="B17" s="840"/>
      <c r="C17" s="150" t="s">
        <v>110</v>
      </c>
      <c r="D17" s="851">
        <f>'入力表'!N21</f>
        <v>0</v>
      </c>
      <c r="E17" s="852"/>
      <c r="F17" s="154" t="s">
        <v>77</v>
      </c>
      <c r="G17" s="865">
        <f>'入力表'!O21</f>
        <v>0</v>
      </c>
      <c r="H17" s="866"/>
    </row>
    <row r="18" spans="2:8" ht="30" customHeight="1">
      <c r="B18" s="840"/>
      <c r="C18" s="151" t="s">
        <v>111</v>
      </c>
      <c r="D18" s="867">
        <f>'入力表'!P21</f>
        <v>0</v>
      </c>
      <c r="E18" s="868"/>
      <c r="F18" s="155" t="s">
        <v>35</v>
      </c>
      <c r="G18" s="869">
        <f>'入力表'!Q21</f>
        <v>0</v>
      </c>
      <c r="H18" s="870"/>
    </row>
    <row r="19" spans="2:8" ht="30" customHeight="1">
      <c r="B19" s="94" t="s">
        <v>205</v>
      </c>
      <c r="C19" s="97"/>
      <c r="D19" s="83">
        <f>'入力表'!R21</f>
        <v>0</v>
      </c>
      <c r="E19" s="136" t="s">
        <v>149</v>
      </c>
      <c r="F19" s="83"/>
      <c r="G19" s="83"/>
      <c r="H19" s="77"/>
    </row>
    <row r="20" spans="2:8" ht="30" customHeight="1">
      <c r="B20" s="95" t="s">
        <v>86</v>
      </c>
      <c r="C20" s="98"/>
      <c r="D20" s="51">
        <f>'入力表'!S21</f>
        <v>0</v>
      </c>
      <c r="E20" s="137" t="s">
        <v>149</v>
      </c>
      <c r="F20" s="51"/>
      <c r="G20" s="51"/>
      <c r="H20" s="72"/>
    </row>
    <row r="21" spans="2:8" ht="30" customHeight="1">
      <c r="B21" s="96" t="s">
        <v>87</v>
      </c>
      <c r="C21" s="99"/>
      <c r="D21" s="86">
        <f>'入力表'!T21</f>
        <v>0</v>
      </c>
      <c r="E21" s="138" t="s">
        <v>149</v>
      </c>
      <c r="F21" s="86"/>
      <c r="G21" s="86"/>
      <c r="H21" s="81"/>
    </row>
    <row r="22" spans="2:12" ht="30" customHeight="1">
      <c r="B22" s="839" t="s">
        <v>311</v>
      </c>
      <c r="C22" s="149" t="s">
        <v>313</v>
      </c>
      <c r="D22" s="463">
        <f>'入力表'!B30</f>
        <v>0</v>
      </c>
      <c r="E22" s="471" t="s">
        <v>306</v>
      </c>
      <c r="F22" s="463">
        <f>'入力表'!C30</f>
        <v>0</v>
      </c>
      <c r="G22" s="470" t="s">
        <v>307</v>
      </c>
      <c r="H22" s="469">
        <f>'入力表'!D30</f>
        <v>0</v>
      </c>
      <c r="J22" s="1" t="s">
        <v>308</v>
      </c>
      <c r="K22" s="1" t="s">
        <v>309</v>
      </c>
      <c r="L22" s="1" t="s">
        <v>310</v>
      </c>
    </row>
    <row r="23" spans="2:8" ht="30" customHeight="1">
      <c r="B23" s="840"/>
      <c r="C23" s="467" t="s">
        <v>304</v>
      </c>
      <c r="D23" s="833">
        <f>'入力表'!E30</f>
        <v>0</v>
      </c>
      <c r="E23" s="834"/>
      <c r="F23" s="468" t="s">
        <v>394</v>
      </c>
      <c r="G23" s="831">
        <f>'入力表'!F30</f>
        <v>0</v>
      </c>
      <c r="H23" s="832"/>
    </row>
    <row r="24" spans="2:8" ht="30" customHeight="1">
      <c r="B24" s="840"/>
      <c r="C24" s="149" t="s">
        <v>313</v>
      </c>
      <c r="D24" s="463">
        <f>'入力表'!G30</f>
        <v>0</v>
      </c>
      <c r="E24" s="471" t="s">
        <v>306</v>
      </c>
      <c r="F24" s="463">
        <f>'入力表'!H30</f>
        <v>0</v>
      </c>
      <c r="G24" s="470" t="s">
        <v>307</v>
      </c>
      <c r="H24" s="469">
        <f>'入力表'!I30</f>
        <v>0</v>
      </c>
    </row>
    <row r="25" spans="2:8" ht="30" customHeight="1">
      <c r="B25" s="840"/>
      <c r="C25" s="467" t="s">
        <v>304</v>
      </c>
      <c r="D25" s="833">
        <f>'入力表'!J30</f>
        <v>0</v>
      </c>
      <c r="E25" s="834"/>
      <c r="F25" s="468" t="s">
        <v>394</v>
      </c>
      <c r="G25" s="831">
        <f>'入力表'!K30</f>
        <v>0</v>
      </c>
      <c r="H25" s="832"/>
    </row>
    <row r="26" spans="2:8" ht="30" customHeight="1">
      <c r="B26" s="840"/>
      <c r="C26" s="149" t="s">
        <v>313</v>
      </c>
      <c r="D26" s="463">
        <f>'入力表'!L30</f>
        <v>0</v>
      </c>
      <c r="E26" s="471" t="s">
        <v>306</v>
      </c>
      <c r="F26" s="463">
        <f>'入力表'!M30</f>
        <v>0</v>
      </c>
      <c r="G26" s="470" t="s">
        <v>307</v>
      </c>
      <c r="H26" s="469">
        <f>'入力表'!N30</f>
        <v>0</v>
      </c>
    </row>
    <row r="27" spans="2:8" ht="30" customHeight="1">
      <c r="B27" s="840"/>
      <c r="C27" s="467" t="s">
        <v>304</v>
      </c>
      <c r="D27" s="833">
        <f>'入力表'!O30</f>
        <v>0</v>
      </c>
      <c r="E27" s="834"/>
      <c r="F27" s="468" t="s">
        <v>394</v>
      </c>
      <c r="G27" s="53">
        <f>'入力表'!P30</f>
        <v>0</v>
      </c>
      <c r="H27" s="54"/>
    </row>
    <row r="28" spans="2:8" ht="30" customHeight="1">
      <c r="B28" s="840"/>
      <c r="C28" s="149" t="s">
        <v>313</v>
      </c>
      <c r="D28" s="463">
        <f>'入力表'!Q30</f>
        <v>0</v>
      </c>
      <c r="E28" s="471" t="s">
        <v>306</v>
      </c>
      <c r="F28" s="463">
        <f>'入力表'!R30</f>
        <v>0</v>
      </c>
      <c r="G28" s="470" t="s">
        <v>307</v>
      </c>
      <c r="H28" s="469">
        <f>'入力表'!S30</f>
        <v>0</v>
      </c>
    </row>
    <row r="29" spans="2:8" ht="30" customHeight="1" thickBot="1">
      <c r="B29" s="841"/>
      <c r="C29" s="572" t="s">
        <v>304</v>
      </c>
      <c r="D29" s="835">
        <f>'入力表'!T30</f>
        <v>0</v>
      </c>
      <c r="E29" s="836"/>
      <c r="F29" s="707" t="s">
        <v>394</v>
      </c>
      <c r="G29" s="831">
        <f>'入力表'!U30</f>
        <v>0</v>
      </c>
      <c r="H29" s="832"/>
    </row>
    <row r="30" spans="2:8" ht="36" customHeight="1">
      <c r="B30" s="476" t="s">
        <v>103</v>
      </c>
      <c r="C30" s="853">
        <f>'入力表'!K7</f>
        <v>0</v>
      </c>
      <c r="D30" s="854"/>
      <c r="E30" s="854"/>
      <c r="F30" s="854"/>
      <c r="G30" s="854"/>
      <c r="H30" s="855"/>
    </row>
    <row r="31" spans="2:8" ht="21" customHeight="1">
      <c r="B31" s="477" t="s">
        <v>112</v>
      </c>
      <c r="C31" s="856">
        <f>'入力表'!L7</f>
        <v>0</v>
      </c>
      <c r="D31" s="857"/>
      <c r="E31" s="857"/>
      <c r="F31" s="857"/>
      <c r="G31" s="857"/>
      <c r="H31" s="858"/>
    </row>
    <row r="32" spans="2:8" ht="33" customHeight="1">
      <c r="B32" s="478" t="s">
        <v>32</v>
      </c>
      <c r="C32" s="859">
        <f>'入力表'!M7</f>
        <v>0</v>
      </c>
      <c r="D32" s="860"/>
      <c r="E32" s="860"/>
      <c r="F32" s="860"/>
      <c r="G32" s="860"/>
      <c r="H32" s="861"/>
    </row>
    <row r="33" spans="2:8" ht="27" customHeight="1">
      <c r="B33" s="479" t="s">
        <v>30</v>
      </c>
      <c r="C33" s="862">
        <f>'入力表'!N7</f>
        <v>0</v>
      </c>
      <c r="D33" s="863"/>
      <c r="E33" s="863"/>
      <c r="F33" s="863"/>
      <c r="G33" s="863"/>
      <c r="H33" s="864"/>
    </row>
    <row r="34" spans="2:8" ht="32.25" customHeight="1">
      <c r="B34" s="480" t="s">
        <v>204</v>
      </c>
      <c r="C34" s="849">
        <f>'入力表'!B35</f>
        <v>0</v>
      </c>
      <c r="D34" s="850"/>
      <c r="E34" s="481"/>
      <c r="F34" s="481"/>
      <c r="G34" s="481"/>
      <c r="H34" s="482"/>
    </row>
    <row r="35" spans="2:8" ht="32.25" customHeight="1">
      <c r="B35" s="480" t="s">
        <v>84</v>
      </c>
      <c r="C35" s="483" t="s">
        <v>85</v>
      </c>
      <c r="D35" s="484">
        <f>'入力表'!C35</f>
        <v>0</v>
      </c>
      <c r="E35" s="485" t="s">
        <v>148</v>
      </c>
      <c r="F35" s="486" t="s">
        <v>105</v>
      </c>
      <c r="G35" s="487">
        <f>'入力表'!D35</f>
        <v>0</v>
      </c>
      <c r="H35" s="488" t="s">
        <v>104</v>
      </c>
    </row>
    <row r="36" spans="2:8" ht="30" customHeight="1">
      <c r="B36" s="837" t="s">
        <v>311</v>
      </c>
      <c r="C36" s="489" t="s">
        <v>75</v>
      </c>
      <c r="D36" s="827">
        <f>+'入力表'!E35</f>
        <v>0</v>
      </c>
      <c r="E36" s="828"/>
      <c r="F36" s="490" t="s">
        <v>108</v>
      </c>
      <c r="G36" s="491">
        <f>+'入力表'!F35</f>
        <v>0</v>
      </c>
      <c r="H36" s="492" t="s">
        <v>147</v>
      </c>
    </row>
    <row r="37" spans="2:8" ht="30" customHeight="1">
      <c r="B37" s="838"/>
      <c r="C37" s="493" t="s">
        <v>109</v>
      </c>
      <c r="D37" s="494">
        <f>+'入力表'!G35</f>
        <v>0</v>
      </c>
      <c r="E37" s="495" t="s">
        <v>147</v>
      </c>
      <c r="F37" s="494"/>
      <c r="G37" s="474"/>
      <c r="H37" s="475"/>
    </row>
    <row r="38" spans="2:8" ht="30" customHeight="1">
      <c r="B38" s="829" t="s">
        <v>353</v>
      </c>
      <c r="C38" s="489" t="s">
        <v>75</v>
      </c>
      <c r="D38" s="827">
        <f>+'入力表'!H35</f>
        <v>0</v>
      </c>
      <c r="E38" s="828"/>
      <c r="F38" s="490" t="s">
        <v>108</v>
      </c>
      <c r="G38" s="491">
        <f>+'入力表'!I35</f>
        <v>0</v>
      </c>
      <c r="H38" s="492" t="s">
        <v>147</v>
      </c>
    </row>
    <row r="39" spans="2:8" ht="30" customHeight="1" thickBot="1">
      <c r="B39" s="830"/>
      <c r="C39" s="573" t="s">
        <v>109</v>
      </c>
      <c r="D39" s="574">
        <f>+'入力表'!J35</f>
        <v>0</v>
      </c>
      <c r="E39" s="575" t="s">
        <v>147</v>
      </c>
      <c r="F39" s="576"/>
      <c r="G39" s="577"/>
      <c r="H39" s="578"/>
    </row>
    <row r="40" ht="30" customHeight="1">
      <c r="B40" t="s">
        <v>339</v>
      </c>
    </row>
    <row r="41" ht="30" customHeight="1">
      <c r="B41" s="8"/>
    </row>
    <row r="42" ht="30" customHeight="1">
      <c r="B42" s="8"/>
    </row>
    <row r="43" ht="30" customHeight="1">
      <c r="B43" s="8"/>
    </row>
    <row r="44" ht="30" customHeight="1">
      <c r="B44" s="8"/>
    </row>
    <row r="45" ht="13.5">
      <c r="B45" s="8"/>
    </row>
    <row r="46" ht="13.5">
      <c r="B46" s="8"/>
    </row>
    <row r="47" ht="13.5">
      <c r="B47" s="8"/>
    </row>
    <row r="48" ht="13.5">
      <c r="B48" s="8"/>
    </row>
    <row r="49" ht="13.5">
      <c r="B49" s="8"/>
    </row>
    <row r="50" ht="13.5">
      <c r="B50" s="8"/>
    </row>
    <row r="51" ht="13.5">
      <c r="B51" s="8"/>
    </row>
    <row r="52" ht="13.5">
      <c r="B52" s="8"/>
    </row>
  </sheetData>
  <sheetProtection formatCells="0" formatColumns="0" formatRows="0"/>
  <mergeCells count="36">
    <mergeCell ref="C3:H3"/>
    <mergeCell ref="C4:H4"/>
    <mergeCell ref="B14:B15"/>
    <mergeCell ref="D14:E14"/>
    <mergeCell ref="C8:H8"/>
    <mergeCell ref="B12:B13"/>
    <mergeCell ref="C6:H6"/>
    <mergeCell ref="D12:E12"/>
    <mergeCell ref="C34:D34"/>
    <mergeCell ref="D17:E17"/>
    <mergeCell ref="C30:H30"/>
    <mergeCell ref="C31:H31"/>
    <mergeCell ref="C32:H32"/>
    <mergeCell ref="C33:H33"/>
    <mergeCell ref="G17:H17"/>
    <mergeCell ref="D18:E18"/>
    <mergeCell ref="G18:H18"/>
    <mergeCell ref="B16:B18"/>
    <mergeCell ref="B22:B29"/>
    <mergeCell ref="D23:E23"/>
    <mergeCell ref="C5:H5"/>
    <mergeCell ref="D16:E16"/>
    <mergeCell ref="C9:D9"/>
    <mergeCell ref="C11:D11"/>
    <mergeCell ref="G16:H16"/>
    <mergeCell ref="C7:H7"/>
    <mergeCell ref="D38:E38"/>
    <mergeCell ref="B38:B39"/>
    <mergeCell ref="G23:H23"/>
    <mergeCell ref="D25:E25"/>
    <mergeCell ref="G25:H25"/>
    <mergeCell ref="D27:E27"/>
    <mergeCell ref="D29:E29"/>
    <mergeCell ref="G29:H29"/>
    <mergeCell ref="B36:B37"/>
    <mergeCell ref="D36:E36"/>
  </mergeCells>
  <printOptions/>
  <pageMargins left="0.7874015748031497" right="0.7874015748031497" top="0.984251968503937" bottom="0.7086614173228347" header="0.5118110236220472" footer="0.5118110236220472"/>
  <pageSetup horizontalDpi="600" verticalDpi="600" orientation="portrait" paperSize="9" scale="88" r:id="rId4"/>
  <headerFooter alignWithMargins="0">
    <oddHeader>&amp;R&amp;10&amp;F</oddHeader>
  </headerFooter>
  <rowBreaks count="1" manualBreakCount="1">
    <brk id="29" max="7" man="1"/>
  </rowBreaks>
  <drawing r:id="rId3"/>
  <legacyDrawing r:id="rId2"/>
</worksheet>
</file>

<file path=xl/worksheets/sheet5.xml><?xml version="1.0" encoding="utf-8"?>
<worksheet xmlns="http://schemas.openxmlformats.org/spreadsheetml/2006/main" xmlns:r="http://schemas.openxmlformats.org/officeDocument/2006/relationships">
  <dimension ref="A1:M18"/>
  <sheetViews>
    <sheetView showZeros="0" zoomScalePageLayoutView="0" workbookViewId="0" topLeftCell="A1">
      <selection activeCell="C17" sqref="C17:M17"/>
    </sheetView>
  </sheetViews>
  <sheetFormatPr defaultColWidth="9.00390625" defaultRowHeight="13.5"/>
  <cols>
    <col min="1" max="1" width="3.50390625" style="0" customWidth="1"/>
    <col min="2" max="2" width="11.25390625" style="1" customWidth="1"/>
    <col min="4" max="4" width="7.625" style="0" customWidth="1"/>
    <col min="5" max="6" width="4.625" style="0" customWidth="1"/>
    <col min="7" max="8" width="7.625" style="0" customWidth="1"/>
    <col min="9" max="10" width="4.625" style="0" customWidth="1"/>
    <col min="11" max="12" width="7.625" style="0" customWidth="1"/>
    <col min="13" max="13" width="4.625" style="0" customWidth="1"/>
  </cols>
  <sheetData>
    <row r="1" ht="30.75" customHeight="1">
      <c r="A1" s="2" t="s">
        <v>215</v>
      </c>
    </row>
    <row r="2" ht="14.25" customHeight="1" thickBot="1"/>
    <row r="3" spans="2:13" ht="43.5" customHeight="1">
      <c r="B3" s="78" t="s">
        <v>53</v>
      </c>
      <c r="C3" s="90" t="s">
        <v>79</v>
      </c>
      <c r="D3" s="905" t="str">
        <f>'入力表'!B47</f>
        <v>認定訓練活用型委託訓練</v>
      </c>
      <c r="E3" s="798"/>
      <c r="F3" s="798"/>
      <c r="G3" s="798"/>
      <c r="H3" s="798"/>
      <c r="I3" s="906"/>
      <c r="J3" s="905"/>
      <c r="K3" s="906"/>
      <c r="L3" s="898">
        <f>'入力表'!C47</f>
        <v>0</v>
      </c>
      <c r="M3" s="899"/>
    </row>
    <row r="4" spans="2:13" ht="43.5" customHeight="1">
      <c r="B4" s="16" t="s">
        <v>17</v>
      </c>
      <c r="C4" s="787">
        <f>'入力表'!D47</f>
        <v>0</v>
      </c>
      <c r="D4" s="788"/>
      <c r="E4" s="788"/>
      <c r="F4" s="788"/>
      <c r="G4" s="788"/>
      <c r="H4" s="788"/>
      <c r="I4" s="788"/>
      <c r="J4" s="788"/>
      <c r="K4" s="788"/>
      <c r="L4" s="788"/>
      <c r="M4" s="789"/>
    </row>
    <row r="5" spans="2:13" ht="36" customHeight="1">
      <c r="B5" s="910" t="s">
        <v>213</v>
      </c>
      <c r="C5" s="879" t="s">
        <v>118</v>
      </c>
      <c r="D5" s="880"/>
      <c r="E5" s="881">
        <f>'入力表'!E47</f>
        <v>0</v>
      </c>
      <c r="F5" s="882"/>
      <c r="G5" s="882"/>
      <c r="H5" s="882"/>
      <c r="I5" s="882"/>
      <c r="J5" s="882"/>
      <c r="K5" s="882"/>
      <c r="L5" s="882"/>
      <c r="M5" s="883"/>
    </row>
    <row r="6" spans="2:13" ht="35.25" customHeight="1">
      <c r="B6" s="911"/>
      <c r="C6" s="28" t="s">
        <v>117</v>
      </c>
      <c r="D6" s="881">
        <f>'入力表'!F47</f>
        <v>0</v>
      </c>
      <c r="E6" s="882"/>
      <c r="F6" s="882"/>
      <c r="G6" s="882"/>
      <c r="H6" s="882"/>
      <c r="I6" s="882"/>
      <c r="J6" s="882"/>
      <c r="K6" s="882"/>
      <c r="L6" s="882"/>
      <c r="M6" s="883"/>
    </row>
    <row r="7" spans="2:13" ht="35.25" customHeight="1">
      <c r="B7" s="912"/>
      <c r="C7" s="518" t="s">
        <v>352</v>
      </c>
      <c r="D7" s="517"/>
      <c r="E7" s="517"/>
      <c r="F7" s="895">
        <f>'入力表'!G47</f>
        <v>0</v>
      </c>
      <c r="G7" s="896"/>
      <c r="H7" s="896"/>
      <c r="I7" s="896"/>
      <c r="J7" s="896"/>
      <c r="K7" s="896"/>
      <c r="L7" s="896"/>
      <c r="M7" s="897"/>
    </row>
    <row r="8" spans="2:13" ht="54" customHeight="1">
      <c r="B8" s="18" t="s">
        <v>95</v>
      </c>
      <c r="C8" s="909">
        <f>'入力表'!H47</f>
        <v>0</v>
      </c>
      <c r="D8" s="882"/>
      <c r="E8" s="882"/>
      <c r="F8" s="882"/>
      <c r="G8" s="882"/>
      <c r="H8" s="882"/>
      <c r="I8" s="882"/>
      <c r="J8" s="882"/>
      <c r="K8" s="882"/>
      <c r="L8" s="882"/>
      <c r="M8" s="883"/>
    </row>
    <row r="9" spans="2:13" ht="54" customHeight="1">
      <c r="B9" s="165" t="s">
        <v>151</v>
      </c>
      <c r="C9" s="156" t="s">
        <v>210</v>
      </c>
      <c r="D9" s="57">
        <f>'入力表'!I47</f>
        <v>0</v>
      </c>
      <c r="E9" s="27" t="s">
        <v>20</v>
      </c>
      <c r="F9" s="158"/>
      <c r="G9" s="159" t="s">
        <v>206</v>
      </c>
      <c r="H9" s="160">
        <f>'入力表'!J47</f>
        <v>0</v>
      </c>
      <c r="I9" s="157" t="s">
        <v>20</v>
      </c>
      <c r="J9" s="50"/>
      <c r="K9" s="159" t="s">
        <v>207</v>
      </c>
      <c r="L9" s="57">
        <f>'入力表'!K47</f>
        <v>0</v>
      </c>
      <c r="M9" s="56" t="s">
        <v>20</v>
      </c>
    </row>
    <row r="10" spans="2:13" ht="54" customHeight="1">
      <c r="B10" s="123" t="s">
        <v>150</v>
      </c>
      <c r="C10" s="91" t="s">
        <v>208</v>
      </c>
      <c r="D10" s="311">
        <f>'入力表'!M47</f>
        <v>0</v>
      </c>
      <c r="E10" s="121" t="s">
        <v>20</v>
      </c>
      <c r="F10" s="121"/>
      <c r="G10" s="162" t="s">
        <v>209</v>
      </c>
      <c r="H10" s="312">
        <f>'入力表'!N47</f>
        <v>0</v>
      </c>
      <c r="I10" s="121" t="s">
        <v>20</v>
      </c>
      <c r="J10" s="59"/>
      <c r="K10" s="161" t="s">
        <v>36</v>
      </c>
      <c r="L10" s="311">
        <f>'入力表'!O47</f>
        <v>0</v>
      </c>
      <c r="M10" s="122" t="s">
        <v>20</v>
      </c>
    </row>
    <row r="11" spans="2:13" ht="54" customHeight="1">
      <c r="B11" s="92" t="s">
        <v>120</v>
      </c>
      <c r="C11" s="163" t="s">
        <v>81</v>
      </c>
      <c r="D11" s="788">
        <f>'入力表'!P47</f>
        <v>0</v>
      </c>
      <c r="E11" s="788"/>
      <c r="F11" s="788"/>
      <c r="G11" s="882"/>
      <c r="H11" s="882"/>
      <c r="I11" s="877" t="s">
        <v>211</v>
      </c>
      <c r="J11" s="878"/>
      <c r="K11" s="882">
        <f>'入力表'!Q47</f>
        <v>0</v>
      </c>
      <c r="L11" s="882"/>
      <c r="M11" s="883"/>
    </row>
    <row r="12" spans="2:13" ht="37.5" customHeight="1">
      <c r="B12" s="903" t="s">
        <v>152</v>
      </c>
      <c r="C12" s="166" t="s">
        <v>81</v>
      </c>
      <c r="D12" s="809">
        <f>'入力表'!R47</f>
        <v>0</v>
      </c>
      <c r="E12" s="809"/>
      <c r="F12" s="809"/>
      <c r="G12" s="886"/>
      <c r="H12" s="886"/>
      <c r="I12" s="907" t="s">
        <v>121</v>
      </c>
      <c r="J12" s="908"/>
      <c r="K12" s="887">
        <f>'入力表'!S47</f>
        <v>0</v>
      </c>
      <c r="L12" s="809"/>
      <c r="M12" s="888"/>
    </row>
    <row r="13" spans="2:13" ht="27.75" customHeight="1" thickBot="1">
      <c r="B13" s="904"/>
      <c r="C13" s="164" t="s">
        <v>98</v>
      </c>
      <c r="D13" s="884">
        <f>'入力表'!T47</f>
        <v>0</v>
      </c>
      <c r="E13" s="885"/>
      <c r="F13" s="885"/>
      <c r="G13" s="885"/>
      <c r="H13" s="885"/>
      <c r="I13" s="900" t="s">
        <v>82</v>
      </c>
      <c r="J13" s="901"/>
      <c r="K13" s="885">
        <f>'入力表'!U47</f>
        <v>0</v>
      </c>
      <c r="L13" s="885"/>
      <c r="M13" s="902"/>
    </row>
    <row r="14" spans="2:13" s="252" customFormat="1" ht="105" customHeight="1" thickTop="1">
      <c r="B14" s="253" t="s">
        <v>43</v>
      </c>
      <c r="C14" s="892"/>
      <c r="D14" s="893"/>
      <c r="E14" s="893"/>
      <c r="F14" s="893"/>
      <c r="G14" s="893"/>
      <c r="H14" s="893"/>
      <c r="I14" s="893"/>
      <c r="J14" s="893"/>
      <c r="K14" s="893"/>
      <c r="L14" s="893"/>
      <c r="M14" s="894"/>
    </row>
    <row r="15" spans="2:13" s="252" customFormat="1" ht="54.75" customHeight="1">
      <c r="B15" s="254" t="s">
        <v>18</v>
      </c>
      <c r="C15" s="889"/>
      <c r="D15" s="890"/>
      <c r="E15" s="890"/>
      <c r="F15" s="890"/>
      <c r="G15" s="890"/>
      <c r="H15" s="890"/>
      <c r="I15" s="890"/>
      <c r="J15" s="890"/>
      <c r="K15" s="890"/>
      <c r="L15" s="890"/>
      <c r="M15" s="891"/>
    </row>
    <row r="16" spans="2:13" s="252" customFormat="1" ht="44.25" customHeight="1">
      <c r="B16" s="253" t="s">
        <v>44</v>
      </c>
      <c r="C16" s="889"/>
      <c r="D16" s="890"/>
      <c r="E16" s="890"/>
      <c r="F16" s="890"/>
      <c r="G16" s="890"/>
      <c r="H16" s="890"/>
      <c r="I16" s="890"/>
      <c r="J16" s="890"/>
      <c r="K16" s="890"/>
      <c r="L16" s="890"/>
      <c r="M16" s="891"/>
    </row>
    <row r="17" spans="2:13" s="252" customFormat="1" ht="49.5" customHeight="1" thickBot="1">
      <c r="B17" s="579" t="s">
        <v>354</v>
      </c>
      <c r="C17" s="874"/>
      <c r="D17" s="875"/>
      <c r="E17" s="875"/>
      <c r="F17" s="875"/>
      <c r="G17" s="875"/>
      <c r="H17" s="875"/>
      <c r="I17" s="875"/>
      <c r="J17" s="875"/>
      <c r="K17" s="875"/>
      <c r="L17" s="875"/>
      <c r="M17" s="876"/>
    </row>
    <row r="18" ht="13.5">
      <c r="B18" s="169" t="s">
        <v>214</v>
      </c>
    </row>
  </sheetData>
  <sheetProtection formatCells="0" formatColumns="0" formatRows="0"/>
  <mergeCells count="24">
    <mergeCell ref="B12:B13"/>
    <mergeCell ref="D3:I3"/>
    <mergeCell ref="J3:K3"/>
    <mergeCell ref="I12:J12"/>
    <mergeCell ref="K11:M11"/>
    <mergeCell ref="D6:M6"/>
    <mergeCell ref="C8:M8"/>
    <mergeCell ref="B5:B7"/>
    <mergeCell ref="C15:M15"/>
    <mergeCell ref="C14:M14"/>
    <mergeCell ref="F7:M7"/>
    <mergeCell ref="L3:M3"/>
    <mergeCell ref="I13:J13"/>
    <mergeCell ref="K13:M13"/>
    <mergeCell ref="C17:M17"/>
    <mergeCell ref="C4:M4"/>
    <mergeCell ref="I11:J11"/>
    <mergeCell ref="C5:D5"/>
    <mergeCell ref="E5:M5"/>
    <mergeCell ref="D13:H13"/>
    <mergeCell ref="D12:H12"/>
    <mergeCell ref="K12:M12"/>
    <mergeCell ref="D11:H11"/>
    <mergeCell ref="C16:M16"/>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&amp;R&amp;10&amp;F</oddHeader>
  </headerFooter>
</worksheet>
</file>

<file path=xl/worksheets/sheet6.xml><?xml version="1.0" encoding="utf-8"?>
<worksheet xmlns="http://schemas.openxmlformats.org/spreadsheetml/2006/main" xmlns:r="http://schemas.openxmlformats.org/officeDocument/2006/relationships">
  <dimension ref="A1:S36"/>
  <sheetViews>
    <sheetView zoomScalePageLayoutView="0" workbookViewId="0" topLeftCell="A1">
      <selection activeCell="H22" sqref="H22"/>
    </sheetView>
  </sheetViews>
  <sheetFormatPr defaultColWidth="9.00390625" defaultRowHeight="13.5"/>
  <cols>
    <col min="1" max="1" width="14.625" style="0" customWidth="1"/>
    <col min="2" max="2" width="5.75390625" style="0" customWidth="1"/>
    <col min="3" max="4" width="4.625" style="0" customWidth="1"/>
    <col min="5" max="5" width="24.375" style="0" customWidth="1"/>
    <col min="6" max="7" width="4.625" style="0" customWidth="1"/>
    <col min="8" max="8" width="8.125" style="0" customWidth="1"/>
    <col min="9" max="11" width="5.50390625" style="0" customWidth="1"/>
    <col min="12" max="13" width="6.625" style="0" customWidth="1"/>
    <col min="14" max="14" width="31.375" style="0" customWidth="1"/>
    <col min="15" max="16" width="4.625" style="0" customWidth="1"/>
    <col min="18" max="18" width="7.625" style="0" hidden="1" customWidth="1"/>
    <col min="19" max="19" width="6.00390625" style="0" hidden="1" customWidth="1"/>
  </cols>
  <sheetData>
    <row r="1" spans="1:16" ht="28.5" customHeight="1">
      <c r="A1" s="65" t="s">
        <v>201</v>
      </c>
      <c r="B1" s="65"/>
      <c r="C1" s="65"/>
      <c r="D1" s="65"/>
      <c r="E1" s="65"/>
      <c r="F1" s="65"/>
      <c r="G1" s="65"/>
      <c r="H1" s="65"/>
      <c r="I1" s="65"/>
      <c r="J1" s="65"/>
      <c r="K1" s="65"/>
      <c r="L1" s="65"/>
      <c r="M1" s="65"/>
      <c r="N1" s="65"/>
      <c r="O1" s="65"/>
      <c r="P1" s="65"/>
    </row>
    <row r="2" spans="1:16" ht="9" customHeight="1">
      <c r="A2" s="65"/>
      <c r="B2" s="65"/>
      <c r="C2" s="65"/>
      <c r="D2" s="65"/>
      <c r="E2" s="65"/>
      <c r="F2" s="65"/>
      <c r="G2" s="65"/>
      <c r="H2" s="65"/>
      <c r="I2" s="65"/>
      <c r="J2" s="65"/>
      <c r="K2" s="65"/>
      <c r="L2" s="65"/>
      <c r="M2" s="65"/>
      <c r="N2" s="65"/>
      <c r="O2" s="65"/>
      <c r="P2" s="65"/>
    </row>
    <row r="3" spans="1:16" ht="18" customHeight="1">
      <c r="A3" s="30" t="s">
        <v>119</v>
      </c>
      <c r="C3" s="218">
        <f>'入力表'!I47</f>
        <v>0</v>
      </c>
      <c r="D3" s="124" t="s">
        <v>20</v>
      </c>
      <c r="E3" s="21"/>
      <c r="F3" s="125"/>
      <c r="G3" s="125"/>
      <c r="H3" s="125"/>
      <c r="I3" s="21"/>
      <c r="J3" s="21"/>
      <c r="K3" s="21"/>
      <c r="L3" s="917" t="s">
        <v>222</v>
      </c>
      <c r="M3" s="917"/>
      <c r="N3" s="125">
        <f>'入力表'!D47</f>
        <v>0</v>
      </c>
      <c r="O3" s="21"/>
      <c r="P3" s="21"/>
    </row>
    <row r="4" spans="6:14" ht="18" customHeight="1">
      <c r="F4" s="189"/>
      <c r="G4" s="189"/>
      <c r="H4" s="189"/>
      <c r="L4" s="917" t="s">
        <v>29</v>
      </c>
      <c r="M4" s="917"/>
      <c r="N4" s="189">
        <f>'入力表'!G7</f>
        <v>0</v>
      </c>
    </row>
    <row r="5" spans="1:19" ht="18" customHeight="1" thickBot="1">
      <c r="A5" s="184" t="s">
        <v>212</v>
      </c>
      <c r="R5" s="209" t="s">
        <v>7</v>
      </c>
      <c r="S5" s="209" t="s">
        <v>8</v>
      </c>
    </row>
    <row r="6" spans="1:19" s="1" customFormat="1" ht="30" customHeight="1" thickTop="1">
      <c r="A6" s="928" t="s">
        <v>46</v>
      </c>
      <c r="B6" s="918" t="s">
        <v>248</v>
      </c>
      <c r="C6" s="913" t="s">
        <v>47</v>
      </c>
      <c r="D6" s="914"/>
      <c r="E6" s="915" t="s">
        <v>48</v>
      </c>
      <c r="F6" s="913" t="s">
        <v>50</v>
      </c>
      <c r="G6" s="914"/>
      <c r="H6" s="925" t="s">
        <v>249</v>
      </c>
      <c r="I6" s="926"/>
      <c r="J6" s="926"/>
      <c r="K6" s="927"/>
      <c r="L6" s="923" t="s">
        <v>241</v>
      </c>
      <c r="M6" s="924"/>
      <c r="N6" s="920" t="s">
        <v>49</v>
      </c>
      <c r="O6" s="913" t="s">
        <v>27</v>
      </c>
      <c r="P6" s="922"/>
      <c r="R6" s="210" t="s">
        <v>2</v>
      </c>
      <c r="S6" s="210" t="s">
        <v>3</v>
      </c>
    </row>
    <row r="7" spans="1:19" s="1" customFormat="1" ht="38.25" customHeight="1" thickBot="1">
      <c r="A7" s="929"/>
      <c r="B7" s="919"/>
      <c r="C7" s="198" t="s">
        <v>124</v>
      </c>
      <c r="D7" s="191" t="s">
        <v>125</v>
      </c>
      <c r="E7" s="916"/>
      <c r="F7" s="200" t="s">
        <v>126</v>
      </c>
      <c r="G7" s="199" t="s">
        <v>127</v>
      </c>
      <c r="H7" s="208" t="s">
        <v>250</v>
      </c>
      <c r="I7" s="201" t="s">
        <v>230</v>
      </c>
      <c r="J7" s="202" t="s">
        <v>235</v>
      </c>
      <c r="K7" s="187" t="s">
        <v>36</v>
      </c>
      <c r="L7" s="204" t="s">
        <v>242</v>
      </c>
      <c r="M7" s="187" t="s">
        <v>243</v>
      </c>
      <c r="N7" s="921"/>
      <c r="O7" s="204" t="s">
        <v>10</v>
      </c>
      <c r="P7" s="206" t="s">
        <v>36</v>
      </c>
      <c r="R7" s="210" t="s">
        <v>239</v>
      </c>
      <c r="S7" s="210" t="s">
        <v>4</v>
      </c>
    </row>
    <row r="8" spans="1:19" s="1" customFormat="1" ht="24.75" customHeight="1" thickTop="1">
      <c r="A8" s="195" t="s">
        <v>232</v>
      </c>
      <c r="B8" s="215">
        <v>40</v>
      </c>
      <c r="C8" s="196" t="s">
        <v>129</v>
      </c>
      <c r="D8" s="178"/>
      <c r="E8" s="197" t="s">
        <v>130</v>
      </c>
      <c r="F8" s="196" t="s">
        <v>129</v>
      </c>
      <c r="G8" s="178"/>
      <c r="H8" s="299" t="s">
        <v>239</v>
      </c>
      <c r="I8" s="190" t="s">
        <v>129</v>
      </c>
      <c r="J8" s="203"/>
      <c r="K8" s="178"/>
      <c r="L8" s="205" t="s">
        <v>131</v>
      </c>
      <c r="M8" s="179"/>
      <c r="N8" s="197" t="s">
        <v>132</v>
      </c>
      <c r="O8" s="196" t="s">
        <v>129</v>
      </c>
      <c r="P8" s="207"/>
      <c r="R8" s="210" t="s">
        <v>244</v>
      </c>
      <c r="S8" s="210" t="s">
        <v>236</v>
      </c>
    </row>
    <row r="9" spans="1:19" s="1" customFormat="1" ht="24.75" customHeight="1">
      <c r="A9" s="300" t="s">
        <v>233</v>
      </c>
      <c r="B9" s="305">
        <v>26</v>
      </c>
      <c r="C9" s="304"/>
      <c r="D9" s="296" t="s">
        <v>231</v>
      </c>
      <c r="E9" s="303" t="s">
        <v>234</v>
      </c>
      <c r="F9" s="304" t="s">
        <v>231</v>
      </c>
      <c r="G9" s="296"/>
      <c r="H9" s="303" t="s">
        <v>1</v>
      </c>
      <c r="I9" s="295"/>
      <c r="J9" s="306" t="s">
        <v>246</v>
      </c>
      <c r="K9" s="296"/>
      <c r="L9" s="307" t="s">
        <v>237</v>
      </c>
      <c r="M9" s="294" t="s">
        <v>240</v>
      </c>
      <c r="N9" s="303" t="s">
        <v>9</v>
      </c>
      <c r="O9" s="304"/>
      <c r="P9" s="308" t="s">
        <v>231</v>
      </c>
      <c r="R9" s="210" t="s">
        <v>1</v>
      </c>
      <c r="S9" s="210" t="s">
        <v>245</v>
      </c>
    </row>
    <row r="10" spans="1:19" s="224" customFormat="1" ht="34.5" customHeight="1" thickBot="1">
      <c r="A10" s="301" t="s">
        <v>279</v>
      </c>
      <c r="B10" s="222">
        <v>30</v>
      </c>
      <c r="C10" s="246" t="s">
        <v>173</v>
      </c>
      <c r="D10" s="247"/>
      <c r="E10" s="222" t="s">
        <v>280</v>
      </c>
      <c r="F10" s="246" t="s">
        <v>231</v>
      </c>
      <c r="G10" s="247"/>
      <c r="H10" s="309" t="s">
        <v>281</v>
      </c>
      <c r="I10" s="249"/>
      <c r="J10" s="250"/>
      <c r="K10" s="247" t="s">
        <v>137</v>
      </c>
      <c r="L10" s="246"/>
      <c r="M10" s="247"/>
      <c r="N10" s="248" t="s">
        <v>291</v>
      </c>
      <c r="O10" s="246" t="s">
        <v>231</v>
      </c>
      <c r="P10" s="302"/>
      <c r="R10" s="210" t="s">
        <v>281</v>
      </c>
      <c r="S10" s="239" t="s">
        <v>5</v>
      </c>
    </row>
    <row r="11" spans="1:19" s="224" customFormat="1" ht="34.5" customHeight="1" thickTop="1">
      <c r="A11" s="420"/>
      <c r="B11" s="220"/>
      <c r="C11" s="240"/>
      <c r="D11" s="241"/>
      <c r="E11" s="376"/>
      <c r="F11" s="240"/>
      <c r="G11" s="241"/>
      <c r="H11" s="242"/>
      <c r="I11" s="243"/>
      <c r="J11" s="244"/>
      <c r="K11" s="241"/>
      <c r="L11" s="408"/>
      <c r="M11" s="409"/>
      <c r="N11" s="376"/>
      <c r="O11" s="404"/>
      <c r="P11" s="405"/>
      <c r="R11" s="210" t="s">
        <v>238</v>
      </c>
      <c r="S11" s="239" t="s">
        <v>6</v>
      </c>
    </row>
    <row r="12" spans="1:18" s="224" customFormat="1" ht="34.5" customHeight="1">
      <c r="A12" s="397"/>
      <c r="B12" s="378"/>
      <c r="C12" s="379"/>
      <c r="D12" s="380"/>
      <c r="E12" s="381"/>
      <c r="F12" s="379"/>
      <c r="G12" s="380"/>
      <c r="H12" s="382"/>
      <c r="I12" s="383"/>
      <c r="J12" s="384"/>
      <c r="K12" s="380"/>
      <c r="L12" s="410"/>
      <c r="M12" s="411"/>
      <c r="N12" s="406"/>
      <c r="O12" s="394"/>
      <c r="P12" s="386"/>
      <c r="R12" s="377"/>
    </row>
    <row r="13" spans="1:18" s="224" customFormat="1" ht="34.5" customHeight="1">
      <c r="A13" s="395"/>
      <c r="B13" s="387"/>
      <c r="C13" s="388"/>
      <c r="D13" s="389"/>
      <c r="E13" s="381"/>
      <c r="F13" s="388"/>
      <c r="G13" s="389"/>
      <c r="H13" s="390"/>
      <c r="I13" s="391"/>
      <c r="J13" s="392"/>
      <c r="K13" s="389"/>
      <c r="L13" s="412"/>
      <c r="M13" s="413"/>
      <c r="N13" s="407"/>
      <c r="O13" s="388"/>
      <c r="P13" s="393"/>
      <c r="R13" s="377"/>
    </row>
    <row r="14" spans="1:18" s="224" customFormat="1" ht="34.5" customHeight="1">
      <c r="A14" s="395"/>
      <c r="B14" s="387"/>
      <c r="C14" s="388"/>
      <c r="D14" s="389"/>
      <c r="E14" s="381"/>
      <c r="F14" s="388"/>
      <c r="G14" s="389"/>
      <c r="H14" s="390"/>
      <c r="I14" s="391"/>
      <c r="J14" s="392"/>
      <c r="K14" s="389"/>
      <c r="L14" s="412"/>
      <c r="M14" s="413"/>
      <c r="N14" s="396"/>
      <c r="O14" s="388"/>
      <c r="P14" s="393"/>
      <c r="R14" s="377"/>
    </row>
    <row r="15" spans="1:16" s="224" customFormat="1" ht="34.5" customHeight="1">
      <c r="A15" s="397"/>
      <c r="B15" s="398"/>
      <c r="C15" s="399"/>
      <c r="D15" s="400"/>
      <c r="E15" s="381"/>
      <c r="F15" s="399"/>
      <c r="G15" s="400"/>
      <c r="H15" s="401"/>
      <c r="I15" s="402"/>
      <c r="J15" s="384"/>
      <c r="K15" s="400"/>
      <c r="L15" s="414"/>
      <c r="M15" s="415"/>
      <c r="N15" s="385"/>
      <c r="O15" s="388"/>
      <c r="P15" s="403"/>
    </row>
    <row r="16" spans="1:16" s="224" customFormat="1" ht="34.5" customHeight="1">
      <c r="A16" s="395"/>
      <c r="B16" s="387"/>
      <c r="C16" s="388"/>
      <c r="D16" s="389"/>
      <c r="E16" s="381"/>
      <c r="F16" s="379"/>
      <c r="G16" s="380"/>
      <c r="H16" s="382"/>
      <c r="I16" s="383"/>
      <c r="J16" s="384"/>
      <c r="K16" s="400"/>
      <c r="L16" s="410"/>
      <c r="M16" s="411"/>
      <c r="N16" s="406"/>
      <c r="O16" s="394"/>
      <c r="P16" s="386"/>
    </row>
    <row r="17" spans="1:16" s="224" customFormat="1" ht="34.5" customHeight="1">
      <c r="A17" s="421"/>
      <c r="B17" s="220"/>
      <c r="C17" s="240"/>
      <c r="D17" s="389"/>
      <c r="E17" s="381"/>
      <c r="F17" s="379"/>
      <c r="G17" s="241"/>
      <c r="H17" s="242"/>
      <c r="I17" s="243"/>
      <c r="J17" s="384"/>
      <c r="K17" s="400"/>
      <c r="L17" s="416"/>
      <c r="M17" s="417"/>
      <c r="N17" s="406"/>
      <c r="O17" s="240"/>
      <c r="P17" s="386"/>
    </row>
    <row r="18" spans="1:16" s="224" customFormat="1" ht="34.5" customHeight="1" thickBot="1">
      <c r="A18" s="245"/>
      <c r="B18" s="221"/>
      <c r="C18" s="246"/>
      <c r="D18" s="247"/>
      <c r="E18" s="222"/>
      <c r="F18" s="246"/>
      <c r="G18" s="247"/>
      <c r="H18" s="248"/>
      <c r="I18" s="249"/>
      <c r="J18" s="250"/>
      <c r="K18" s="247"/>
      <c r="L18" s="418"/>
      <c r="M18" s="419"/>
      <c r="N18" s="222"/>
      <c r="O18" s="246"/>
      <c r="P18" s="251"/>
    </row>
    <row r="19" spans="1:16" s="30" customFormat="1" ht="34.5" customHeight="1" thickBot="1" thickTop="1">
      <c r="A19" s="192" t="s">
        <v>128</v>
      </c>
      <c r="B19" s="219">
        <f>COUNTIF(A11:A18,"*")</f>
        <v>0</v>
      </c>
      <c r="C19" s="193" t="s">
        <v>20</v>
      </c>
      <c r="D19" s="194"/>
      <c r="E19" s="193"/>
      <c r="F19" s="193"/>
      <c r="G19" s="193"/>
      <c r="H19" s="193"/>
      <c r="I19" s="193"/>
      <c r="J19" s="193"/>
      <c r="K19" s="193"/>
      <c r="L19" s="193"/>
      <c r="M19" s="193"/>
      <c r="N19" s="68"/>
      <c r="O19" s="66"/>
      <c r="P19" s="67"/>
    </row>
    <row r="20" spans="1:16" s="30" customFormat="1" ht="27" customHeight="1" thickTop="1">
      <c r="A20" s="44"/>
      <c r="B20" s="43"/>
      <c r="C20" s="216">
        <f>IF(B19=C3,"","＜ERROR＞講師人数が一致していません！")</f>
      </c>
      <c r="D20" s="43"/>
      <c r="E20" s="43"/>
      <c r="F20" s="43"/>
      <c r="G20" s="43"/>
      <c r="H20" s="43"/>
      <c r="I20" s="43"/>
      <c r="J20" s="43"/>
      <c r="K20" s="43"/>
      <c r="L20" s="43"/>
      <c r="M20" s="43"/>
      <c r="N20" s="43"/>
      <c r="O20" s="43"/>
      <c r="P20" s="43"/>
    </row>
    <row r="21" spans="1:16" s="30" customFormat="1" ht="27" customHeight="1">
      <c r="A21" s="44"/>
      <c r="B21" s="43"/>
      <c r="C21" s="183"/>
      <c r="D21" s="43"/>
      <c r="E21" s="43"/>
      <c r="F21" s="43"/>
      <c r="G21" s="43"/>
      <c r="H21" s="43"/>
      <c r="I21" s="43"/>
      <c r="J21" s="43"/>
      <c r="K21" s="43"/>
      <c r="L21" s="43"/>
      <c r="M21" s="43"/>
      <c r="N21" s="43"/>
      <c r="O21" s="43"/>
      <c r="P21" s="43"/>
    </row>
    <row r="22" spans="1:16" s="30" customFormat="1" ht="23.25" customHeight="1">
      <c r="A22" s="43" t="s">
        <v>229</v>
      </c>
      <c r="B22" s="43"/>
      <c r="C22" s="43"/>
      <c r="D22" s="43"/>
      <c r="E22" s="43"/>
      <c r="F22" s="43"/>
      <c r="G22" s="43"/>
      <c r="H22" s="43"/>
      <c r="I22" s="43"/>
      <c r="J22" s="43"/>
      <c r="K22" s="43"/>
      <c r="L22" s="43"/>
      <c r="M22" s="43"/>
      <c r="N22" s="43"/>
      <c r="O22" s="43"/>
      <c r="P22" s="43"/>
    </row>
    <row r="23" spans="1:16" ht="27" customHeight="1">
      <c r="A23" s="188" t="s">
        <v>227</v>
      </c>
      <c r="B23" s="3"/>
      <c r="C23" s="3"/>
      <c r="D23" s="3"/>
      <c r="E23" s="3"/>
      <c r="F23" s="3"/>
      <c r="G23" s="3"/>
      <c r="H23" s="3"/>
      <c r="I23" s="3"/>
      <c r="J23" s="3"/>
      <c r="K23" s="3"/>
      <c r="L23" s="3"/>
      <c r="M23" s="3"/>
      <c r="N23" s="3"/>
      <c r="O23" s="3"/>
      <c r="P23" s="3"/>
    </row>
    <row r="24" ht="18" customHeight="1">
      <c r="A24" t="s">
        <v>51</v>
      </c>
    </row>
    <row r="25" ht="18" customHeight="1">
      <c r="A25" t="s">
        <v>252</v>
      </c>
    </row>
    <row r="26" spans="1:16" ht="18.75" customHeight="1">
      <c r="A26" s="770" t="s">
        <v>251</v>
      </c>
      <c r="B26" s="770"/>
      <c r="C26" s="770"/>
      <c r="D26" s="770"/>
      <c r="E26" s="770"/>
      <c r="F26" s="770"/>
      <c r="G26" s="770"/>
      <c r="H26" s="770"/>
      <c r="I26" s="770"/>
      <c r="J26" s="770"/>
      <c r="K26" s="770"/>
      <c r="L26" s="770"/>
      <c r="M26" s="770"/>
      <c r="N26" s="770"/>
      <c r="O26" s="770"/>
      <c r="P26" s="770"/>
    </row>
    <row r="27" spans="1:16" ht="18.75" customHeight="1">
      <c r="A27" s="5" t="s">
        <v>253</v>
      </c>
      <c r="B27" s="131"/>
      <c r="C27" s="131"/>
      <c r="D27" s="131"/>
      <c r="E27" s="131"/>
      <c r="F27" s="131"/>
      <c r="G27" s="131"/>
      <c r="H27" s="131"/>
      <c r="I27" s="131"/>
      <c r="J27" s="131"/>
      <c r="K27" s="131"/>
      <c r="L27" s="131"/>
      <c r="M27" s="131"/>
      <c r="N27" s="131"/>
      <c r="O27" s="131"/>
      <c r="P27" s="131"/>
    </row>
    <row r="28" ht="18" customHeight="1">
      <c r="A28" t="s">
        <v>254</v>
      </c>
    </row>
    <row r="29" ht="18" customHeight="1">
      <c r="A29" t="s">
        <v>255</v>
      </c>
    </row>
    <row r="30" ht="18" customHeight="1">
      <c r="A30" t="s">
        <v>0</v>
      </c>
    </row>
    <row r="31" ht="18" customHeight="1">
      <c r="A31" t="s">
        <v>247</v>
      </c>
    </row>
    <row r="32" ht="18" customHeight="1">
      <c r="A32" t="s">
        <v>228</v>
      </c>
    </row>
    <row r="33" ht="18" customHeight="1">
      <c r="A33" t="s">
        <v>293</v>
      </c>
    </row>
    <row r="34" ht="18" customHeight="1">
      <c r="A34" t="s">
        <v>294</v>
      </c>
    </row>
    <row r="35" ht="18" customHeight="1">
      <c r="A35" t="s">
        <v>297</v>
      </c>
    </row>
    <row r="36" ht="13.5">
      <c r="A36" t="s">
        <v>295</v>
      </c>
    </row>
  </sheetData>
  <sheetProtection formatCells="0" formatColumns="0" formatRows="0" insertRows="0" deleteRows="0"/>
  <mergeCells count="12">
    <mergeCell ref="H6:K6"/>
    <mergeCell ref="A6:A7"/>
    <mergeCell ref="C6:D6"/>
    <mergeCell ref="E6:E7"/>
    <mergeCell ref="L3:M3"/>
    <mergeCell ref="L4:M4"/>
    <mergeCell ref="A26:P26"/>
    <mergeCell ref="F6:G6"/>
    <mergeCell ref="B6:B7"/>
    <mergeCell ref="N6:N7"/>
    <mergeCell ref="O6:P6"/>
    <mergeCell ref="L6:M6"/>
  </mergeCells>
  <dataValidations count="2">
    <dataValidation type="list" allowBlank="1" showInputMessage="1" showErrorMessage="1" prompt="リストから選択してください" sqref="H8:H18">
      <formula1>$R$6:$R$11</formula1>
    </dataValidation>
    <dataValidation type="list" allowBlank="1" showInputMessage="1" showErrorMessage="1" prompt="ﾘｽﾄから選択してください" sqref="J8:J18">
      <formula1>$S$6:$S$11</formula1>
    </dataValidation>
  </dataValidations>
  <printOptions/>
  <pageMargins left="0.3937007874015748" right="0.3937007874015748" top="0.78" bottom="0.1968503937007874" header="0.5118110236220472" footer="0.5118110236220472"/>
  <pageSetup cellComments="asDisplayed" horizontalDpi="600" verticalDpi="600" orientation="landscape" paperSize="9" scale="98" r:id="rId3"/>
  <headerFooter alignWithMargins="0">
    <oddHeader>&amp;R&amp;10&amp;F</oddHeader>
  </headerFooter>
  <rowBreaks count="1" manualBreakCount="1">
    <brk id="20" max="15" man="1"/>
  </rowBreaks>
  <legacyDrawing r:id="rId2"/>
</worksheet>
</file>

<file path=xl/worksheets/sheet7.xml><?xml version="1.0" encoding="utf-8"?>
<worksheet xmlns="http://schemas.openxmlformats.org/spreadsheetml/2006/main" xmlns:r="http://schemas.openxmlformats.org/officeDocument/2006/relationships">
  <dimension ref="A1:L70"/>
  <sheetViews>
    <sheetView showZeros="0" zoomScalePageLayoutView="0" workbookViewId="0" topLeftCell="A1">
      <selection activeCell="K12" sqref="K12"/>
    </sheetView>
  </sheetViews>
  <sheetFormatPr defaultColWidth="9.00390625" defaultRowHeight="13.5"/>
  <cols>
    <col min="1" max="1" width="3.50390625" style="0" customWidth="1"/>
    <col min="2" max="2" width="6.125" style="1" customWidth="1"/>
    <col min="3" max="3" width="4.375" style="1" customWidth="1"/>
    <col min="4" max="4" width="9.375" style="0" customWidth="1"/>
    <col min="5" max="5" width="11.625" style="0" customWidth="1"/>
    <col min="6" max="9" width="10.625" style="0" customWidth="1"/>
    <col min="10" max="10" width="8.625" style="0" customWidth="1"/>
    <col min="11" max="11" width="10.25390625" style="0" customWidth="1"/>
  </cols>
  <sheetData>
    <row r="1" ht="30.75" customHeight="1">
      <c r="A1" s="2" t="s">
        <v>216</v>
      </c>
    </row>
    <row r="2" ht="10.5" customHeight="1" thickBot="1"/>
    <row r="3" spans="2:10" ht="29.25" customHeight="1">
      <c r="B3" s="978" t="s">
        <v>53</v>
      </c>
      <c r="C3" s="979"/>
      <c r="D3" s="93" t="s">
        <v>79</v>
      </c>
      <c r="E3" s="988" t="str">
        <f>'入力表'!B47</f>
        <v>認定訓練活用型委託訓練</v>
      </c>
      <c r="F3" s="989"/>
      <c r="G3" s="989"/>
      <c r="H3" s="989"/>
      <c r="I3" s="989"/>
      <c r="J3" s="990"/>
    </row>
    <row r="4" spans="2:10" ht="29.25" customHeight="1" thickBot="1">
      <c r="B4" s="980" t="s">
        <v>17</v>
      </c>
      <c r="C4" s="981"/>
      <c r="D4" s="968">
        <f>'入力表'!D47</f>
        <v>0</v>
      </c>
      <c r="E4" s="969"/>
      <c r="F4" s="969"/>
      <c r="G4" s="969"/>
      <c r="H4" s="969"/>
      <c r="I4" s="969"/>
      <c r="J4" s="970"/>
    </row>
    <row r="5" spans="2:10" ht="29.25" customHeight="1">
      <c r="B5" s="143"/>
      <c r="C5" s="143"/>
      <c r="D5" s="173"/>
      <c r="E5" s="173"/>
      <c r="F5" s="173"/>
      <c r="G5" s="173"/>
      <c r="H5" s="173"/>
      <c r="I5" s="173"/>
      <c r="J5" s="173"/>
    </row>
    <row r="6" spans="2:12" ht="36" customHeight="1" thickBot="1">
      <c r="B6" s="71" t="s">
        <v>41</v>
      </c>
      <c r="C6" s="7"/>
      <c r="D6" s="20"/>
      <c r="E6" s="564" t="s">
        <v>351</v>
      </c>
      <c r="F6" s="20"/>
      <c r="G6" s="20"/>
      <c r="H6" s="7" t="s">
        <v>72</v>
      </c>
      <c r="I6" s="7"/>
      <c r="J6" s="6"/>
      <c r="K6" s="8"/>
      <c r="L6" s="8"/>
    </row>
    <row r="7" spans="2:12" ht="13.5" customHeight="1" thickTop="1">
      <c r="B7" s="982" t="s">
        <v>153</v>
      </c>
      <c r="C7" s="983"/>
      <c r="D7" s="986">
        <f>SUM(F8,H8)</f>
        <v>0</v>
      </c>
      <c r="E7" s="171"/>
      <c r="F7" s="172"/>
      <c r="G7" s="172"/>
      <c r="H7" s="175"/>
      <c r="I7" s="976" t="s">
        <v>73</v>
      </c>
      <c r="J7" s="991"/>
      <c r="K7" s="529"/>
      <c r="L7" s="8"/>
    </row>
    <row r="8" spans="2:11" ht="40.5" customHeight="1" thickBot="1">
      <c r="B8" s="984"/>
      <c r="C8" s="985"/>
      <c r="D8" s="987"/>
      <c r="E8" s="174" t="s">
        <v>195</v>
      </c>
      <c r="F8" s="230">
        <f>'入力表'!C13</f>
        <v>0</v>
      </c>
      <c r="G8" s="170" t="s">
        <v>196</v>
      </c>
      <c r="H8" s="231">
        <f>'入力表'!D13</f>
        <v>0</v>
      </c>
      <c r="I8" s="977"/>
      <c r="J8" s="992"/>
      <c r="K8" s="530"/>
    </row>
    <row r="9" spans="2:11" ht="34.5" customHeight="1" thickBot="1" thickTop="1">
      <c r="B9" s="73"/>
      <c r="C9" s="74"/>
      <c r="D9" s="973" t="s">
        <v>133</v>
      </c>
      <c r="E9" s="975"/>
      <c r="F9" s="973" t="s">
        <v>26</v>
      </c>
      <c r="G9" s="974"/>
      <c r="H9" s="974"/>
      <c r="I9" s="975"/>
      <c r="J9" s="531" t="s">
        <v>19</v>
      </c>
      <c r="K9" s="525" t="s">
        <v>330</v>
      </c>
    </row>
    <row r="10" spans="2:11" s="224" customFormat="1" ht="24" customHeight="1" thickTop="1">
      <c r="B10" s="235"/>
      <c r="C10" s="236"/>
      <c r="D10" s="971"/>
      <c r="E10" s="972"/>
      <c r="F10" s="993"/>
      <c r="G10" s="994"/>
      <c r="H10" s="994"/>
      <c r="I10" s="995"/>
      <c r="J10" s="594"/>
      <c r="K10" s="540"/>
    </row>
    <row r="11" spans="2:11" s="224" customFormat="1" ht="24" customHeight="1">
      <c r="B11" s="237"/>
      <c r="C11" s="228"/>
      <c r="D11" s="961"/>
      <c r="E11" s="962"/>
      <c r="F11" s="965"/>
      <c r="G11" s="966"/>
      <c r="H11" s="966"/>
      <c r="I11" s="967"/>
      <c r="J11" s="608"/>
      <c r="K11" s="541"/>
    </row>
    <row r="12" spans="2:11" s="224" customFormat="1" ht="24" customHeight="1">
      <c r="B12" s="237"/>
      <c r="C12" s="228"/>
      <c r="D12" s="961"/>
      <c r="E12" s="964"/>
      <c r="F12" s="965"/>
      <c r="G12" s="966"/>
      <c r="H12" s="966"/>
      <c r="I12" s="967"/>
      <c r="J12" s="608"/>
      <c r="K12" s="541"/>
    </row>
    <row r="13" spans="2:11" s="224" customFormat="1" ht="24" customHeight="1">
      <c r="B13" s="237"/>
      <c r="C13" s="228"/>
      <c r="D13" s="961"/>
      <c r="E13" s="964"/>
      <c r="F13" s="965"/>
      <c r="G13" s="966"/>
      <c r="H13" s="966"/>
      <c r="I13" s="967"/>
      <c r="J13" s="608"/>
      <c r="K13" s="541"/>
    </row>
    <row r="14" spans="2:11" s="224" customFormat="1" ht="24" customHeight="1">
      <c r="B14" s="237"/>
      <c r="C14" s="228"/>
      <c r="D14" s="610"/>
      <c r="E14" s="611"/>
      <c r="F14" s="965"/>
      <c r="G14" s="966"/>
      <c r="H14" s="966"/>
      <c r="I14" s="967"/>
      <c r="J14" s="608"/>
      <c r="K14" s="541"/>
    </row>
    <row r="15" spans="2:11" s="224" customFormat="1" ht="24" customHeight="1">
      <c r="B15" s="237" t="s">
        <v>258</v>
      </c>
      <c r="C15" s="228"/>
      <c r="D15" s="961"/>
      <c r="E15" s="962"/>
      <c r="F15" s="965"/>
      <c r="G15" s="966"/>
      <c r="H15" s="966"/>
      <c r="I15" s="967"/>
      <c r="J15" s="608"/>
      <c r="K15" s="541"/>
    </row>
    <row r="16" spans="2:11" s="224" customFormat="1" ht="24" customHeight="1">
      <c r="B16" s="237"/>
      <c r="C16" s="228"/>
      <c r="D16" s="607"/>
      <c r="E16" s="609"/>
      <c r="F16" s="965"/>
      <c r="G16" s="966"/>
      <c r="H16" s="966"/>
      <c r="I16" s="967"/>
      <c r="J16" s="608"/>
      <c r="K16" s="541"/>
    </row>
    <row r="17" spans="2:11" s="224" customFormat="1" ht="24" customHeight="1">
      <c r="B17" s="237" t="s">
        <v>259</v>
      </c>
      <c r="C17" s="228" t="s">
        <v>268</v>
      </c>
      <c r="D17" s="607"/>
      <c r="E17" s="587"/>
      <c r="F17" s="965"/>
      <c r="G17" s="966"/>
      <c r="H17" s="966"/>
      <c r="I17" s="967"/>
      <c r="J17" s="608"/>
      <c r="K17" s="541"/>
    </row>
    <row r="18" spans="2:11" s="224" customFormat="1" ht="24" customHeight="1">
      <c r="B18" s="237"/>
      <c r="C18" s="228"/>
      <c r="D18" s="607"/>
      <c r="E18" s="587"/>
      <c r="F18" s="965"/>
      <c r="G18" s="966"/>
      <c r="H18" s="966"/>
      <c r="I18" s="967"/>
      <c r="J18" s="608"/>
      <c r="K18" s="541"/>
    </row>
    <row r="19" spans="2:11" s="224" customFormat="1" ht="24" customHeight="1">
      <c r="B19" s="237" t="s">
        <v>260</v>
      </c>
      <c r="C19" s="228"/>
      <c r="D19" s="607"/>
      <c r="E19" s="587"/>
      <c r="F19" s="965"/>
      <c r="G19" s="966"/>
      <c r="H19" s="966"/>
      <c r="I19" s="967"/>
      <c r="J19" s="608"/>
      <c r="K19" s="593"/>
    </row>
    <row r="20" spans="2:11" s="224" customFormat="1" ht="18" customHeight="1">
      <c r="B20" s="237"/>
      <c r="C20" s="228"/>
      <c r="D20" s="963"/>
      <c r="E20" s="953"/>
      <c r="F20" s="454"/>
      <c r="G20" s="449"/>
      <c r="H20" s="449"/>
      <c r="I20" s="450"/>
      <c r="J20" s="446"/>
      <c r="K20" s="541"/>
    </row>
    <row r="21" spans="2:11" s="224" customFormat="1" ht="18" customHeight="1">
      <c r="B21" s="237" t="s">
        <v>261</v>
      </c>
      <c r="C21" s="228"/>
      <c r="D21" s="952"/>
      <c r="E21" s="953"/>
      <c r="F21" s="448"/>
      <c r="G21" s="449"/>
      <c r="H21" s="449"/>
      <c r="I21" s="450"/>
      <c r="J21" s="446"/>
      <c r="K21" s="541"/>
    </row>
    <row r="22" spans="2:11" s="224" customFormat="1" ht="18" customHeight="1">
      <c r="B22" s="237"/>
      <c r="C22" s="228"/>
      <c r="D22" s="952"/>
      <c r="E22" s="953"/>
      <c r="F22" s="454"/>
      <c r="G22" s="449"/>
      <c r="H22" s="449"/>
      <c r="I22" s="450"/>
      <c r="J22" s="446"/>
      <c r="K22" s="541"/>
    </row>
    <row r="23" spans="2:11" s="224" customFormat="1" ht="18" customHeight="1">
      <c r="B23" s="237" t="s">
        <v>262</v>
      </c>
      <c r="C23" s="228"/>
      <c r="D23" s="952"/>
      <c r="E23" s="953"/>
      <c r="F23" s="448"/>
      <c r="G23" s="449"/>
      <c r="H23" s="449"/>
      <c r="I23" s="450"/>
      <c r="J23" s="446"/>
      <c r="K23" s="541"/>
    </row>
    <row r="24" spans="2:11" s="224" customFormat="1" ht="18" customHeight="1">
      <c r="B24" s="237"/>
      <c r="C24" s="228"/>
      <c r="D24" s="952"/>
      <c r="E24" s="953"/>
      <c r="F24" s="454"/>
      <c r="G24" s="449"/>
      <c r="H24" s="449"/>
      <c r="I24" s="450"/>
      <c r="J24" s="446"/>
      <c r="K24" s="541"/>
    </row>
    <row r="25" spans="2:11" s="224" customFormat="1" ht="18" customHeight="1">
      <c r="B25" s="237" t="s">
        <v>263</v>
      </c>
      <c r="C25" s="228"/>
      <c r="D25" s="952"/>
      <c r="E25" s="953"/>
      <c r="F25" s="448"/>
      <c r="G25" s="449"/>
      <c r="H25" s="449"/>
      <c r="I25" s="450"/>
      <c r="J25" s="446"/>
      <c r="K25" s="541"/>
    </row>
    <row r="26" spans="2:11" s="224" customFormat="1" ht="18" customHeight="1">
      <c r="B26" s="237"/>
      <c r="C26" s="228"/>
      <c r="D26" s="952"/>
      <c r="E26" s="953"/>
      <c r="F26" s="455"/>
      <c r="G26" s="446"/>
      <c r="H26" s="446"/>
      <c r="I26" s="447"/>
      <c r="J26" s="446"/>
      <c r="K26" s="541"/>
    </row>
    <row r="27" spans="2:11" s="224" customFormat="1" ht="18" customHeight="1">
      <c r="B27" s="237" t="s">
        <v>264</v>
      </c>
      <c r="C27" s="228" t="s">
        <v>269</v>
      </c>
      <c r="D27" s="952"/>
      <c r="E27" s="953"/>
      <c r="F27" s="445"/>
      <c r="G27" s="446"/>
      <c r="H27" s="446"/>
      <c r="I27" s="447"/>
      <c r="J27" s="446"/>
      <c r="K27" s="541"/>
    </row>
    <row r="28" spans="2:11" s="224" customFormat="1" ht="18" customHeight="1">
      <c r="B28" s="237" t="s">
        <v>265</v>
      </c>
      <c r="C28" s="228"/>
      <c r="D28" s="936"/>
      <c r="E28" s="960"/>
      <c r="F28" s="455"/>
      <c r="G28" s="446"/>
      <c r="H28" s="446"/>
      <c r="I28" s="447"/>
      <c r="J28" s="446"/>
      <c r="K28" s="541"/>
    </row>
    <row r="29" spans="2:11" s="224" customFormat="1" ht="18" customHeight="1">
      <c r="B29" s="237" t="s">
        <v>266</v>
      </c>
      <c r="C29" s="228"/>
      <c r="D29" s="936"/>
      <c r="E29" s="960"/>
      <c r="F29" s="445"/>
      <c r="G29" s="446"/>
      <c r="H29" s="446"/>
      <c r="I29" s="447"/>
      <c r="J29" s="446"/>
      <c r="K29" s="541"/>
    </row>
    <row r="30" spans="2:11" s="224" customFormat="1" ht="18" customHeight="1">
      <c r="B30" s="237"/>
      <c r="C30" s="228"/>
      <c r="D30" s="950"/>
      <c r="E30" s="951"/>
      <c r="F30" s="456"/>
      <c r="G30" s="446"/>
      <c r="H30" s="446"/>
      <c r="I30" s="447"/>
      <c r="J30" s="446"/>
      <c r="K30" s="541"/>
    </row>
    <row r="31" spans="2:11" s="224" customFormat="1" ht="18" customHeight="1">
      <c r="B31" s="237" t="s">
        <v>267</v>
      </c>
      <c r="C31" s="228"/>
      <c r="D31" s="950"/>
      <c r="E31" s="951"/>
      <c r="F31" s="445"/>
      <c r="G31" s="446"/>
      <c r="H31" s="446"/>
      <c r="I31" s="447"/>
      <c r="J31" s="446"/>
      <c r="K31" s="541"/>
    </row>
    <row r="32" spans="2:11" s="224" customFormat="1" ht="18" customHeight="1">
      <c r="B32" s="237"/>
      <c r="C32" s="228"/>
      <c r="D32" s="950"/>
      <c r="E32" s="951"/>
      <c r="F32" s="455"/>
      <c r="G32" s="446"/>
      <c r="H32" s="446"/>
      <c r="I32" s="447"/>
      <c r="J32" s="446"/>
      <c r="K32" s="541"/>
    </row>
    <row r="33" spans="2:11" s="224" customFormat="1" ht="18" customHeight="1">
      <c r="B33" s="237"/>
      <c r="C33" s="228"/>
      <c r="D33" s="950"/>
      <c r="E33" s="951"/>
      <c r="F33" s="445"/>
      <c r="G33" s="446"/>
      <c r="H33" s="446"/>
      <c r="I33" s="447"/>
      <c r="J33" s="446"/>
      <c r="K33" s="541"/>
    </row>
    <row r="34" spans="2:11" s="224" customFormat="1" ht="18" customHeight="1">
      <c r="B34" s="237"/>
      <c r="C34" s="228"/>
      <c r="D34" s="950"/>
      <c r="E34" s="951"/>
      <c r="F34" s="445"/>
      <c r="G34" s="446"/>
      <c r="H34" s="446"/>
      <c r="I34" s="447"/>
      <c r="J34" s="446"/>
      <c r="K34" s="541"/>
    </row>
    <row r="35" spans="2:11" s="224" customFormat="1" ht="18" customHeight="1" thickBot="1">
      <c r="B35" s="237"/>
      <c r="C35" s="228"/>
      <c r="D35" s="954"/>
      <c r="E35" s="955"/>
      <c r="F35" s="451"/>
      <c r="G35" s="452"/>
      <c r="H35" s="452"/>
      <c r="I35" s="453"/>
      <c r="J35" s="452"/>
      <c r="K35" s="542"/>
    </row>
    <row r="36" spans="2:11" s="30" customFormat="1" ht="27" customHeight="1" thickBot="1" thickTop="1">
      <c r="B36" s="234"/>
      <c r="C36" s="213"/>
      <c r="D36" s="958"/>
      <c r="E36" s="959"/>
      <c r="F36" s="580"/>
      <c r="G36" s="581"/>
      <c r="H36" s="581"/>
      <c r="I36" s="581" t="s">
        <v>217</v>
      </c>
      <c r="J36" s="582">
        <f>SUM(J10:J35)</f>
        <v>0</v>
      </c>
      <c r="K36" s="583"/>
    </row>
    <row r="37" spans="2:11" s="224" customFormat="1" ht="43.5" customHeight="1" thickTop="1">
      <c r="B37" s="237"/>
      <c r="C37" s="238"/>
      <c r="D37" s="956"/>
      <c r="E37" s="957"/>
      <c r="F37" s="993"/>
      <c r="G37" s="994"/>
      <c r="H37" s="994"/>
      <c r="I37" s="995"/>
      <c r="J37" s="523"/>
      <c r="K37" s="540"/>
    </row>
    <row r="38" spans="2:11" s="224" customFormat="1" ht="18" customHeight="1">
      <c r="B38" s="237"/>
      <c r="C38" s="228"/>
      <c r="D38" s="932"/>
      <c r="E38" s="933"/>
      <c r="F38" s="999"/>
      <c r="G38" s="1000"/>
      <c r="H38" s="1000"/>
      <c r="I38" s="1001"/>
      <c r="J38" s="445"/>
      <c r="K38" s="541"/>
    </row>
    <row r="39" spans="2:11" s="224" customFormat="1" ht="18" customHeight="1">
      <c r="B39" s="237"/>
      <c r="C39" s="228"/>
      <c r="D39" s="932"/>
      <c r="E39" s="933"/>
      <c r="F39" s="999"/>
      <c r="G39" s="1000"/>
      <c r="H39" s="1000"/>
      <c r="I39" s="1001"/>
      <c r="J39" s="445"/>
      <c r="K39" s="541"/>
    </row>
    <row r="40" spans="2:11" s="224" customFormat="1" ht="18" customHeight="1">
      <c r="B40" s="237"/>
      <c r="C40" s="228"/>
      <c r="D40" s="932"/>
      <c r="E40" s="933"/>
      <c r="F40" s="999"/>
      <c r="G40" s="1000"/>
      <c r="H40" s="1000"/>
      <c r="I40" s="1001"/>
      <c r="J40" s="445"/>
      <c r="K40" s="541"/>
    </row>
    <row r="41" spans="2:11" s="224" customFormat="1" ht="18" customHeight="1">
      <c r="B41" s="237"/>
      <c r="C41" s="228"/>
      <c r="D41" s="932"/>
      <c r="E41" s="933"/>
      <c r="F41" s="454"/>
      <c r="G41" s="457"/>
      <c r="H41" s="457"/>
      <c r="I41" s="458"/>
      <c r="J41" s="445"/>
      <c r="K41" s="541"/>
    </row>
    <row r="42" spans="2:11" s="224" customFormat="1" ht="18" customHeight="1">
      <c r="B42" s="237" t="s">
        <v>258</v>
      </c>
      <c r="C42" s="228"/>
      <c r="D42" s="930"/>
      <c r="E42" s="931"/>
      <c r="F42" s="448"/>
      <c r="G42" s="449"/>
      <c r="H42" s="449"/>
      <c r="I42" s="450"/>
      <c r="J42" s="445"/>
      <c r="K42" s="541"/>
    </row>
    <row r="43" spans="2:11" s="224" customFormat="1" ht="18" customHeight="1">
      <c r="B43" s="237"/>
      <c r="C43" s="228"/>
      <c r="D43" s="936"/>
      <c r="E43" s="933"/>
      <c r="F43" s="454"/>
      <c r="G43" s="457"/>
      <c r="H43" s="457"/>
      <c r="I43" s="458"/>
      <c r="J43" s="445"/>
      <c r="K43" s="541"/>
    </row>
    <row r="44" spans="2:11" s="224" customFormat="1" ht="18" customHeight="1">
      <c r="B44" s="237" t="s">
        <v>259</v>
      </c>
      <c r="C44" s="228" t="s">
        <v>270</v>
      </c>
      <c r="D44" s="930"/>
      <c r="E44" s="931"/>
      <c r="F44" s="448"/>
      <c r="G44" s="449"/>
      <c r="H44" s="449"/>
      <c r="I44" s="450"/>
      <c r="J44" s="445"/>
      <c r="K44" s="541"/>
    </row>
    <row r="45" spans="2:11" s="224" customFormat="1" ht="18" customHeight="1">
      <c r="B45" s="237"/>
      <c r="C45" s="228"/>
      <c r="D45" s="930"/>
      <c r="E45" s="931"/>
      <c r="F45" s="454"/>
      <c r="G45" s="457"/>
      <c r="H45" s="457"/>
      <c r="I45" s="458"/>
      <c r="J45" s="445"/>
      <c r="K45" s="541"/>
    </row>
    <row r="46" spans="2:11" s="224" customFormat="1" ht="18" customHeight="1">
      <c r="B46" s="237" t="s">
        <v>260</v>
      </c>
      <c r="C46" s="228"/>
      <c r="D46" s="930"/>
      <c r="E46" s="931"/>
      <c r="F46" s="448"/>
      <c r="G46" s="449"/>
      <c r="H46" s="449"/>
      <c r="I46" s="450"/>
      <c r="J46" s="445"/>
      <c r="K46" s="541"/>
    </row>
    <row r="47" spans="2:11" s="224" customFormat="1" ht="18" customHeight="1">
      <c r="B47" s="237"/>
      <c r="C47" s="228"/>
      <c r="D47" s="930"/>
      <c r="E47" s="931"/>
      <c r="F47" s="455"/>
      <c r="G47" s="459"/>
      <c r="H47" s="459"/>
      <c r="I47" s="460"/>
      <c r="J47" s="445"/>
      <c r="K47" s="541"/>
    </row>
    <row r="48" spans="2:11" s="224" customFormat="1" ht="18" customHeight="1">
      <c r="B48" s="237" t="s">
        <v>261</v>
      </c>
      <c r="C48" s="228"/>
      <c r="D48" s="930"/>
      <c r="E48" s="931"/>
      <c r="F48" s="445"/>
      <c r="G48" s="446"/>
      <c r="H48" s="446"/>
      <c r="I48" s="447"/>
      <c r="J48" s="445"/>
      <c r="K48" s="541"/>
    </row>
    <row r="49" spans="2:11" s="224" customFormat="1" ht="18" customHeight="1">
      <c r="B49" s="237"/>
      <c r="C49" s="228"/>
      <c r="D49" s="930"/>
      <c r="E49" s="931"/>
      <c r="F49" s="455"/>
      <c r="G49" s="459"/>
      <c r="H49" s="459"/>
      <c r="I49" s="460"/>
      <c r="J49" s="445"/>
      <c r="K49" s="541"/>
    </row>
    <row r="50" spans="2:11" s="224" customFormat="1" ht="18" customHeight="1">
      <c r="B50" s="237" t="s">
        <v>263</v>
      </c>
      <c r="C50" s="228"/>
      <c r="D50" s="930"/>
      <c r="E50" s="931"/>
      <c r="F50" s="445"/>
      <c r="G50" s="446"/>
      <c r="H50" s="446"/>
      <c r="I50" s="447"/>
      <c r="J50" s="445"/>
      <c r="K50" s="541"/>
    </row>
    <row r="51" spans="2:11" s="224" customFormat="1" ht="18" customHeight="1">
      <c r="B51" s="237"/>
      <c r="C51" s="228"/>
      <c r="D51" s="930"/>
      <c r="E51" s="931"/>
      <c r="F51" s="456"/>
      <c r="G51" s="461"/>
      <c r="H51" s="461"/>
      <c r="I51" s="462"/>
      <c r="J51" s="445"/>
      <c r="K51" s="541"/>
    </row>
    <row r="52" spans="2:11" s="224" customFormat="1" ht="18" customHeight="1">
      <c r="B52" s="237" t="s">
        <v>264</v>
      </c>
      <c r="C52" s="228" t="s">
        <v>271</v>
      </c>
      <c r="D52" s="930"/>
      <c r="E52" s="931"/>
      <c r="F52" s="445"/>
      <c r="G52" s="446"/>
      <c r="H52" s="446"/>
      <c r="I52" s="447"/>
      <c r="J52" s="445"/>
      <c r="K52" s="541"/>
    </row>
    <row r="53" spans="2:11" s="224" customFormat="1" ht="18" customHeight="1">
      <c r="B53" s="237"/>
      <c r="C53" s="228"/>
      <c r="D53" s="930"/>
      <c r="E53" s="931"/>
      <c r="F53" s="455"/>
      <c r="G53" s="459"/>
      <c r="H53" s="459"/>
      <c r="I53" s="460"/>
      <c r="J53" s="445"/>
      <c r="K53" s="541"/>
    </row>
    <row r="54" spans="2:11" s="224" customFormat="1" ht="18" customHeight="1">
      <c r="B54" s="237" t="s">
        <v>265</v>
      </c>
      <c r="C54" s="228"/>
      <c r="D54" s="930"/>
      <c r="E54" s="931"/>
      <c r="F54" s="445"/>
      <c r="G54" s="446"/>
      <c r="H54" s="446"/>
      <c r="I54" s="447"/>
      <c r="J54" s="445"/>
      <c r="K54" s="541"/>
    </row>
    <row r="55" spans="2:11" s="224" customFormat="1" ht="18" customHeight="1">
      <c r="B55" s="237"/>
      <c r="C55" s="228"/>
      <c r="D55" s="930"/>
      <c r="E55" s="931"/>
      <c r="F55" s="445"/>
      <c r="G55" s="446"/>
      <c r="H55" s="446"/>
      <c r="I55" s="447"/>
      <c r="J55" s="445"/>
      <c r="K55" s="541"/>
    </row>
    <row r="56" spans="2:11" s="224" customFormat="1" ht="18" customHeight="1">
      <c r="B56" s="237" t="s">
        <v>266</v>
      </c>
      <c r="C56" s="228"/>
      <c r="D56" s="930"/>
      <c r="E56" s="931"/>
      <c r="F56" s="445"/>
      <c r="G56" s="446"/>
      <c r="H56" s="446"/>
      <c r="I56" s="447"/>
      <c r="J56" s="445"/>
      <c r="K56" s="541"/>
    </row>
    <row r="57" spans="2:11" s="224" customFormat="1" ht="18" customHeight="1">
      <c r="B57" s="237"/>
      <c r="C57" s="228"/>
      <c r="D57" s="930"/>
      <c r="E57" s="931"/>
      <c r="F57" s="445"/>
      <c r="G57" s="446"/>
      <c r="H57" s="446"/>
      <c r="I57" s="447"/>
      <c r="J57" s="445"/>
      <c r="K57" s="541"/>
    </row>
    <row r="58" spans="2:11" s="224" customFormat="1" ht="18" customHeight="1">
      <c r="B58" s="237" t="s">
        <v>267</v>
      </c>
      <c r="C58" s="228"/>
      <c r="D58" s="930"/>
      <c r="E58" s="931"/>
      <c r="F58" s="445"/>
      <c r="G58" s="446"/>
      <c r="H58" s="446"/>
      <c r="I58" s="447"/>
      <c r="J58" s="445"/>
      <c r="K58" s="541"/>
    </row>
    <row r="59" spans="2:11" s="224" customFormat="1" ht="18" customHeight="1">
      <c r="B59" s="237"/>
      <c r="C59" s="228"/>
      <c r="D59" s="930"/>
      <c r="E59" s="931"/>
      <c r="F59" s="445"/>
      <c r="G59" s="446"/>
      <c r="H59" s="446"/>
      <c r="I59" s="447"/>
      <c r="J59" s="445"/>
      <c r="K59" s="541"/>
    </row>
    <row r="60" spans="2:11" s="224" customFormat="1" ht="18" customHeight="1">
      <c r="B60" s="237"/>
      <c r="C60" s="228"/>
      <c r="D60" s="930"/>
      <c r="E60" s="931"/>
      <c r="F60" s="445"/>
      <c r="G60" s="446"/>
      <c r="H60" s="446"/>
      <c r="I60" s="447"/>
      <c r="J60" s="445"/>
      <c r="K60" s="541"/>
    </row>
    <row r="61" spans="2:11" s="224" customFormat="1" ht="18" customHeight="1">
      <c r="B61" s="237"/>
      <c r="C61" s="228"/>
      <c r="D61" s="930"/>
      <c r="E61" s="931"/>
      <c r="F61" s="445"/>
      <c r="G61" s="446"/>
      <c r="H61" s="446"/>
      <c r="I61" s="447"/>
      <c r="J61" s="445"/>
      <c r="K61" s="541"/>
    </row>
    <row r="62" spans="2:11" s="224" customFormat="1" ht="18" customHeight="1" thickBot="1">
      <c r="B62" s="237"/>
      <c r="C62" s="228"/>
      <c r="D62" s="946"/>
      <c r="E62" s="947"/>
      <c r="F62" s="451"/>
      <c r="G62" s="452"/>
      <c r="H62" s="452"/>
      <c r="I62" s="453"/>
      <c r="J62" s="451"/>
      <c r="K62" s="543"/>
    </row>
    <row r="63" spans="2:11" s="30" customFormat="1" ht="27" customHeight="1" thickTop="1">
      <c r="B63" s="232"/>
      <c r="C63" s="233"/>
      <c r="D63" s="948"/>
      <c r="E63" s="949"/>
      <c r="F63" s="31"/>
      <c r="G63" s="32"/>
      <c r="H63" s="32"/>
      <c r="I63" s="32" t="s">
        <v>218</v>
      </c>
      <c r="J63" s="524">
        <f>SUM(J37:J62)</f>
        <v>0</v>
      </c>
      <c r="K63" s="526"/>
    </row>
    <row r="64" spans="2:11" s="30" customFormat="1" ht="31.5" customHeight="1" thickBot="1">
      <c r="B64" s="234"/>
      <c r="C64" s="101"/>
      <c r="D64" s="102"/>
      <c r="E64" s="102"/>
      <c r="F64" s="102"/>
      <c r="G64" s="102"/>
      <c r="H64" s="934" t="s">
        <v>283</v>
      </c>
      <c r="I64" s="935"/>
      <c r="J64" s="533">
        <f>J36+J63</f>
        <v>0</v>
      </c>
      <c r="K64" s="528"/>
    </row>
    <row r="65" spans="2:11" ht="18" customHeight="1" thickBot="1" thickTop="1">
      <c r="B65" s="996" t="s">
        <v>36</v>
      </c>
      <c r="C65" s="937"/>
      <c r="D65" s="940"/>
      <c r="E65" s="941"/>
      <c r="F65" s="69" t="s">
        <v>60</v>
      </c>
      <c r="G65" s="40"/>
      <c r="H65" s="40"/>
      <c r="I65" s="40"/>
      <c r="J65" s="535"/>
      <c r="K65" s="532"/>
    </row>
    <row r="66" spans="2:11" ht="18" customHeight="1" thickBot="1" thickTop="1">
      <c r="B66" s="997"/>
      <c r="C66" s="938"/>
      <c r="D66" s="942"/>
      <c r="E66" s="943"/>
      <c r="F66" s="70" t="s">
        <v>61</v>
      </c>
      <c r="G66" s="3"/>
      <c r="H66" s="3"/>
      <c r="I66" s="3"/>
      <c r="J66" s="535"/>
      <c r="K66" s="530"/>
    </row>
    <row r="67" spans="2:11" ht="18" customHeight="1" thickBot="1" thickTop="1">
      <c r="B67" s="998"/>
      <c r="C67" s="939"/>
      <c r="D67" s="944"/>
      <c r="E67" s="945"/>
      <c r="F67" s="41"/>
      <c r="G67" s="42"/>
      <c r="H67" s="42"/>
      <c r="I67" s="42"/>
      <c r="J67" s="534">
        <f>SUM(J65:J66)</f>
        <v>0</v>
      </c>
      <c r="K67" s="527"/>
    </row>
    <row r="68" ht="8.25" customHeight="1"/>
    <row r="69" ht="13.5">
      <c r="B69" s="216">
        <f>IF(J36=F8,"","＜ERROR＞学科時間数が一致していません！")</f>
      </c>
    </row>
    <row r="70" ht="13.5">
      <c r="B70" s="216">
        <f>IF(J63=H8,"","＜ERROR＞実技時間数が一致していません！")</f>
      </c>
    </row>
    <row r="74" ht="11.25" customHeight="1"/>
  </sheetData>
  <sheetProtection formatCells="0" formatColumns="0" formatRows="0" insertRows="0" deleteRows="0"/>
  <mergeCells count="77">
    <mergeCell ref="B65:B67"/>
    <mergeCell ref="D50:E50"/>
    <mergeCell ref="F18:I18"/>
    <mergeCell ref="F19:I19"/>
    <mergeCell ref="F37:I37"/>
    <mergeCell ref="F38:I38"/>
    <mergeCell ref="F39:I39"/>
    <mergeCell ref="D59:E59"/>
    <mergeCell ref="F40:I40"/>
    <mergeCell ref="D32:E32"/>
    <mergeCell ref="F14:I14"/>
    <mergeCell ref="F16:I16"/>
    <mergeCell ref="F17:I17"/>
    <mergeCell ref="J7:J8"/>
    <mergeCell ref="F13:I13"/>
    <mergeCell ref="F15:I15"/>
    <mergeCell ref="F10:I10"/>
    <mergeCell ref="F11:I11"/>
    <mergeCell ref="B3:C3"/>
    <mergeCell ref="B4:C4"/>
    <mergeCell ref="B7:C8"/>
    <mergeCell ref="D9:E9"/>
    <mergeCell ref="D7:D8"/>
    <mergeCell ref="E3:J3"/>
    <mergeCell ref="D13:E13"/>
    <mergeCell ref="F12:I12"/>
    <mergeCell ref="D4:J4"/>
    <mergeCell ref="D10:E10"/>
    <mergeCell ref="D11:E11"/>
    <mergeCell ref="D12:E12"/>
    <mergeCell ref="F9:I9"/>
    <mergeCell ref="I7:I8"/>
    <mergeCell ref="D23:E23"/>
    <mergeCell ref="D26:E26"/>
    <mergeCell ref="D30:E30"/>
    <mergeCell ref="D15:E15"/>
    <mergeCell ref="D27:E27"/>
    <mergeCell ref="D29:E29"/>
    <mergeCell ref="D20:E20"/>
    <mergeCell ref="D22:E22"/>
    <mergeCell ref="D25:E25"/>
    <mergeCell ref="D31:E31"/>
    <mergeCell ref="D21:E21"/>
    <mergeCell ref="D41:E41"/>
    <mergeCell ref="D33:E33"/>
    <mergeCell ref="D34:E34"/>
    <mergeCell ref="D35:E35"/>
    <mergeCell ref="D37:E37"/>
    <mergeCell ref="D36:E36"/>
    <mergeCell ref="D28:E28"/>
    <mergeCell ref="D24:E24"/>
    <mergeCell ref="C65:C67"/>
    <mergeCell ref="D65:E67"/>
    <mergeCell ref="D46:E46"/>
    <mergeCell ref="D47:E47"/>
    <mergeCell ref="D48:E48"/>
    <mergeCell ref="D60:E60"/>
    <mergeCell ref="D61:E61"/>
    <mergeCell ref="D62:E62"/>
    <mergeCell ref="D63:E63"/>
    <mergeCell ref="D57:E57"/>
    <mergeCell ref="D38:E38"/>
    <mergeCell ref="D39:E39"/>
    <mergeCell ref="H64:I64"/>
    <mergeCell ref="D55:E55"/>
    <mergeCell ref="D56:E56"/>
    <mergeCell ref="D40:E40"/>
    <mergeCell ref="D42:E42"/>
    <mergeCell ref="D43:E43"/>
    <mergeCell ref="D44:E44"/>
    <mergeCell ref="D45:E45"/>
    <mergeCell ref="D53:E53"/>
    <mergeCell ref="D58:E58"/>
    <mergeCell ref="D54:E54"/>
    <mergeCell ref="D51:E51"/>
    <mergeCell ref="D49:E49"/>
    <mergeCell ref="D52:E52"/>
  </mergeCells>
  <printOptions/>
  <pageMargins left="0.7874015748031497" right="0.7874015748031497" top="0.984251968503937" bottom="0.7874015748031497" header="0.5118110236220472" footer="0.5118110236220472"/>
  <pageSetup horizontalDpi="600" verticalDpi="600" orientation="portrait" paperSize="9" scale="90" r:id="rId1"/>
  <headerFooter alignWithMargins="0">
    <oddHeader>&amp;R&amp;10&amp;F</oddHeader>
  </headerFooter>
  <rowBreaks count="1" manualBreakCount="1">
    <brk id="36" max="10" man="1"/>
  </rowBreaks>
</worksheet>
</file>

<file path=xl/worksheets/sheet8.xml><?xml version="1.0" encoding="utf-8"?>
<worksheet xmlns="http://schemas.openxmlformats.org/spreadsheetml/2006/main" xmlns:r="http://schemas.openxmlformats.org/officeDocument/2006/relationships">
  <dimension ref="A1:K39"/>
  <sheetViews>
    <sheetView showZeros="0" view="pageBreakPreview" zoomScaleSheetLayoutView="100" zoomScalePageLayoutView="0" workbookViewId="0" topLeftCell="A1">
      <selection activeCell="L9" sqref="L9"/>
    </sheetView>
  </sheetViews>
  <sheetFormatPr defaultColWidth="9.00390625" defaultRowHeight="13.5"/>
  <cols>
    <col min="1" max="1" width="3.50390625" style="0" customWidth="1"/>
    <col min="2" max="2" width="10.00390625" style="1" customWidth="1"/>
    <col min="3" max="3" width="9.125" style="0" customWidth="1"/>
    <col min="4" max="8" width="10.625" style="0" customWidth="1"/>
    <col min="9" max="9" width="7.625" style="0" customWidth="1"/>
  </cols>
  <sheetData>
    <row r="1" ht="30.75" customHeight="1">
      <c r="A1" s="2" t="s">
        <v>219</v>
      </c>
    </row>
    <row r="2" ht="10.5" customHeight="1" thickBot="1"/>
    <row r="3" spans="2:9" ht="29.25" customHeight="1">
      <c r="B3" s="17" t="s">
        <v>53</v>
      </c>
      <c r="C3" s="76" t="s">
        <v>79</v>
      </c>
      <c r="D3" s="905" t="str">
        <f>'入力表'!B47</f>
        <v>認定訓練活用型委託訓練</v>
      </c>
      <c r="E3" s="1014"/>
      <c r="F3" s="1015"/>
      <c r="G3" s="168" t="s">
        <v>275</v>
      </c>
      <c r="H3" s="1069">
        <f>'入力表'!C47</f>
        <v>0</v>
      </c>
      <c r="I3" s="1070"/>
    </row>
    <row r="4" spans="2:9" ht="29.25" customHeight="1" thickBot="1">
      <c r="B4" s="176" t="s">
        <v>17</v>
      </c>
      <c r="C4" s="980">
        <f>'入力表'!D47</f>
        <v>0</v>
      </c>
      <c r="D4" s="1016"/>
      <c r="E4" s="1016"/>
      <c r="F4" s="1016"/>
      <c r="G4" s="1016"/>
      <c r="H4" s="1016"/>
      <c r="I4" s="981"/>
    </row>
    <row r="5" spans="2:9" ht="12.75" customHeight="1" thickBot="1">
      <c r="B5" s="23"/>
      <c r="C5" s="23"/>
      <c r="D5" s="23"/>
      <c r="E5" s="23"/>
      <c r="F5" s="23"/>
      <c r="G5" s="23"/>
      <c r="H5" s="23"/>
      <c r="I5" s="23"/>
    </row>
    <row r="6" spans="2:9" ht="42" customHeight="1" thickBot="1" thickTop="1">
      <c r="B6" s="92" t="s">
        <v>220</v>
      </c>
      <c r="C6" s="363">
        <f>'入力表'!B55</f>
        <v>0</v>
      </c>
      <c r="D6" s="1022" t="s">
        <v>412</v>
      </c>
      <c r="E6" s="1023"/>
      <c r="F6" s="1023"/>
      <c r="G6" s="1023"/>
      <c r="H6" s="1023"/>
      <c r="I6" s="1024"/>
    </row>
    <row r="7" spans="2:9" ht="42" customHeight="1" thickBot="1" thickTop="1">
      <c r="B7" s="92" t="s">
        <v>332</v>
      </c>
      <c r="C7" s="363">
        <f>'入力表'!C55</f>
        <v>0</v>
      </c>
      <c r="D7" s="1022" t="s">
        <v>412</v>
      </c>
      <c r="E7" s="1023"/>
      <c r="F7" s="1023"/>
      <c r="G7" s="1023"/>
      <c r="H7" s="1023"/>
      <c r="I7" s="1024"/>
    </row>
    <row r="8" spans="2:9" ht="42" customHeight="1" thickBot="1" thickTop="1">
      <c r="B8" s="92" t="s">
        <v>337</v>
      </c>
      <c r="C8" s="363">
        <f>'入力表'!D55</f>
        <v>0</v>
      </c>
      <c r="D8" s="1022" t="s">
        <v>412</v>
      </c>
      <c r="E8" s="1023"/>
      <c r="F8" s="1023"/>
      <c r="G8" s="1023"/>
      <c r="H8" s="1023"/>
      <c r="I8" s="1024"/>
    </row>
    <row r="9" spans="2:9" ht="33.75" customHeight="1" thickBot="1" thickTop="1">
      <c r="B9" s="60" t="s">
        <v>134</v>
      </c>
      <c r="C9" s="180" t="s">
        <v>101</v>
      </c>
      <c r="D9" s="211">
        <f>'入力表'!E55</f>
        <v>0</v>
      </c>
      <c r="E9" s="212" t="s">
        <v>99</v>
      </c>
      <c r="F9" s="313">
        <f>'入力表'!F55</f>
        <v>0</v>
      </c>
      <c r="G9" s="212" t="s">
        <v>36</v>
      </c>
      <c r="H9" s="1009">
        <f>'入力表'!G55</f>
        <v>0</v>
      </c>
      <c r="I9" s="1010"/>
    </row>
    <row r="10" spans="2:9" ht="72" customHeight="1" thickBot="1" thickTop="1">
      <c r="B10" s="314" t="s">
        <v>334</v>
      </c>
      <c r="C10" s="1006"/>
      <c r="D10" s="1007"/>
      <c r="E10" s="1007"/>
      <c r="F10" s="1007"/>
      <c r="G10" s="1007"/>
      <c r="H10" s="1007"/>
      <c r="I10" s="1008"/>
    </row>
    <row r="11" spans="2:9" ht="17.25" customHeight="1">
      <c r="B11" s="181" t="s">
        <v>343</v>
      </c>
      <c r="C11" s="23"/>
      <c r="D11" s="23"/>
      <c r="E11" s="23"/>
      <c r="F11" s="23"/>
      <c r="G11" s="23"/>
      <c r="H11" s="23"/>
      <c r="I11" s="23"/>
    </row>
    <row r="12" spans="2:9" ht="6" customHeight="1">
      <c r="B12" s="182"/>
      <c r="C12" s="23"/>
      <c r="D12" s="23"/>
      <c r="E12" s="23"/>
      <c r="F12" s="23"/>
      <c r="G12" s="23"/>
      <c r="H12" s="23"/>
      <c r="I12" s="23"/>
    </row>
    <row r="13" spans="2:11" ht="27" customHeight="1" thickBot="1">
      <c r="B13" s="71" t="s">
        <v>199</v>
      </c>
      <c r="C13" s="20"/>
      <c r="E13" s="144"/>
      <c r="F13" s="20"/>
      <c r="G13" s="7"/>
      <c r="H13" s="7"/>
      <c r="I13" s="7"/>
      <c r="J13" s="8"/>
      <c r="K13" s="8"/>
    </row>
    <row r="14" spans="2:9" ht="33.75" customHeight="1">
      <c r="B14" s="75" t="s">
        <v>154</v>
      </c>
      <c r="C14" s="25"/>
      <c r="D14" s="225">
        <f>'入力表'!E13</f>
        <v>0</v>
      </c>
      <c r="E14" s="177" t="s">
        <v>65</v>
      </c>
      <c r="F14" s="11"/>
      <c r="G14" s="25"/>
      <c r="H14" s="19"/>
      <c r="I14" s="26"/>
    </row>
    <row r="15" spans="2:9" ht="30" customHeight="1" thickBot="1">
      <c r="B15" s="278"/>
      <c r="C15" s="733" t="s">
        <v>135</v>
      </c>
      <c r="D15" s="975"/>
      <c r="E15" s="974" t="s">
        <v>136</v>
      </c>
      <c r="F15" s="1004"/>
      <c r="G15" s="1004"/>
      <c r="H15" s="1005"/>
      <c r="I15" s="4" t="s">
        <v>19</v>
      </c>
    </row>
    <row r="16" spans="2:9" s="224" customFormat="1" ht="18" customHeight="1" thickTop="1">
      <c r="B16" s="228"/>
      <c r="C16" s="1017"/>
      <c r="D16" s="1018"/>
      <c r="E16" s="1019"/>
      <c r="F16" s="1020"/>
      <c r="G16" s="1020"/>
      <c r="H16" s="1021"/>
      <c r="I16" s="226"/>
    </row>
    <row r="17" spans="2:9" s="224" customFormat="1" ht="18" customHeight="1">
      <c r="B17" s="228"/>
      <c r="C17" s="1002"/>
      <c r="D17" s="1003"/>
      <c r="E17" s="1011"/>
      <c r="F17" s="1012"/>
      <c r="G17" s="1012"/>
      <c r="H17" s="1013"/>
      <c r="I17" s="227"/>
    </row>
    <row r="18" spans="2:9" s="224" customFormat="1" ht="17.25" customHeight="1">
      <c r="B18" s="228"/>
      <c r="C18" s="1002"/>
      <c r="D18" s="1003"/>
      <c r="E18" s="1011"/>
      <c r="F18" s="1012"/>
      <c r="G18" s="1012"/>
      <c r="H18" s="1013"/>
      <c r="I18" s="422"/>
    </row>
    <row r="19" spans="2:9" s="224" customFormat="1" ht="18" customHeight="1">
      <c r="B19" s="228"/>
      <c r="C19" s="1002"/>
      <c r="D19" s="1003"/>
      <c r="E19" s="1011"/>
      <c r="F19" s="1012"/>
      <c r="G19" s="1012"/>
      <c r="H19" s="1013"/>
      <c r="I19" s="422"/>
    </row>
    <row r="20" spans="2:9" s="224" customFormat="1" ht="18" customHeight="1">
      <c r="B20" s="228"/>
      <c r="C20" s="1002"/>
      <c r="D20" s="1003"/>
      <c r="E20" s="1011"/>
      <c r="F20" s="1012"/>
      <c r="G20" s="1012"/>
      <c r="H20" s="1013"/>
      <c r="I20" s="422"/>
    </row>
    <row r="21" spans="2:9" s="224" customFormat="1" ht="18" customHeight="1">
      <c r="B21" s="228" t="s">
        <v>261</v>
      </c>
      <c r="C21" s="1002"/>
      <c r="D21" s="1003"/>
      <c r="E21" s="1011"/>
      <c r="F21" s="1012"/>
      <c r="G21" s="1012"/>
      <c r="H21" s="1013"/>
      <c r="I21" s="422"/>
    </row>
    <row r="22" spans="2:9" s="224" customFormat="1" ht="18" customHeight="1">
      <c r="B22" s="228" t="s">
        <v>262</v>
      </c>
      <c r="C22" s="1002"/>
      <c r="D22" s="1003"/>
      <c r="E22" s="1011"/>
      <c r="F22" s="1012"/>
      <c r="G22" s="1012"/>
      <c r="H22" s="1013"/>
      <c r="I22" s="422"/>
    </row>
    <row r="23" spans="2:9" s="224" customFormat="1" ht="18" customHeight="1">
      <c r="B23" s="228" t="s">
        <v>263</v>
      </c>
      <c r="C23" s="1025"/>
      <c r="D23" s="1026"/>
      <c r="E23" s="1011"/>
      <c r="F23" s="1012"/>
      <c r="G23" s="1012"/>
      <c r="H23" s="1013"/>
      <c r="I23" s="422"/>
    </row>
    <row r="24" spans="2:9" s="224" customFormat="1" ht="18" customHeight="1">
      <c r="B24" s="228" t="s">
        <v>264</v>
      </c>
      <c r="C24" s="595"/>
      <c r="D24" s="596"/>
      <c r="E24" s="597"/>
      <c r="F24" s="598"/>
      <c r="G24" s="598"/>
      <c r="H24" s="599"/>
      <c r="I24" s="423"/>
    </row>
    <row r="25" spans="2:9" s="224" customFormat="1" ht="18" customHeight="1">
      <c r="B25" s="228" t="s">
        <v>265</v>
      </c>
      <c r="C25" s="595"/>
      <c r="D25" s="596"/>
      <c r="E25" s="597"/>
      <c r="F25" s="598"/>
      <c r="G25" s="598"/>
      <c r="H25" s="599"/>
      <c r="I25" s="423"/>
    </row>
    <row r="26" spans="2:9" s="224" customFormat="1" ht="18" customHeight="1">
      <c r="B26" s="228" t="s">
        <v>266</v>
      </c>
      <c r="C26" s="595"/>
      <c r="D26" s="596"/>
      <c r="E26" s="600"/>
      <c r="F26" s="601"/>
      <c r="G26" s="601"/>
      <c r="H26" s="602"/>
      <c r="I26" s="423"/>
    </row>
    <row r="27" spans="2:9" s="224" customFormat="1" ht="18" customHeight="1">
      <c r="B27" s="228" t="s">
        <v>267</v>
      </c>
      <c r="C27" s="595"/>
      <c r="D27" s="596"/>
      <c r="E27" s="603"/>
      <c r="F27" s="604"/>
      <c r="G27" s="604"/>
      <c r="H27" s="596"/>
      <c r="I27" s="423"/>
    </row>
    <row r="28" spans="2:9" s="224" customFormat="1" ht="18" customHeight="1">
      <c r="B28" s="228"/>
      <c r="C28" s="1025"/>
      <c r="D28" s="1026"/>
      <c r="E28" s="1033"/>
      <c r="F28" s="1033"/>
      <c r="G28" s="1033"/>
      <c r="H28" s="1026"/>
      <c r="I28" s="422"/>
    </row>
    <row r="29" spans="2:9" s="224" customFormat="1" ht="18" customHeight="1" thickBot="1">
      <c r="B29" s="228"/>
      <c r="C29" s="424"/>
      <c r="D29" s="425"/>
      <c r="E29" s="1036"/>
      <c r="F29" s="1036"/>
      <c r="G29" s="1036"/>
      <c r="H29" s="1037"/>
      <c r="I29" s="426"/>
    </row>
    <row r="30" spans="2:9" ht="30" customHeight="1" thickBot="1" thickTop="1">
      <c r="B30" s="279"/>
      <c r="C30" s="29"/>
      <c r="D30" s="29"/>
      <c r="E30" s="29"/>
      <c r="F30" s="29"/>
      <c r="G30" s="1034" t="s">
        <v>257</v>
      </c>
      <c r="H30" s="1035"/>
      <c r="I30" s="229">
        <f>SUM(I16:I29)</f>
        <v>0</v>
      </c>
    </row>
    <row r="31" ht="9" customHeight="1"/>
    <row r="32" ht="13.5">
      <c r="B32" s="216">
        <f>IF(I30=D14,"","＜ERROR＞就職支援時間数が一致していません！")</f>
      </c>
    </row>
    <row r="33" spans="2:9" ht="14.25" thickBot="1">
      <c r="B33" s="364" t="s">
        <v>290</v>
      </c>
      <c r="C33" s="3"/>
      <c r="E33" s="365"/>
      <c r="F33" s="3"/>
      <c r="G33" s="6"/>
      <c r="H33" s="6"/>
      <c r="I33" s="6"/>
    </row>
    <row r="34" spans="2:9" ht="144" customHeight="1" thickBot="1" thickTop="1">
      <c r="B34" s="1030"/>
      <c r="C34" s="1031"/>
      <c r="D34" s="1031"/>
      <c r="E34" s="1031"/>
      <c r="F34" s="1031"/>
      <c r="G34" s="1031"/>
      <c r="H34" s="1031"/>
      <c r="I34" s="1032"/>
    </row>
    <row r="35" spans="2:9" ht="39.75" customHeight="1" thickBot="1" thickTop="1">
      <c r="B35" s="550" t="s">
        <v>333</v>
      </c>
      <c r="C35" s="538"/>
      <c r="D35" s="537"/>
      <c r="E35" s="537"/>
      <c r="F35" s="537"/>
      <c r="G35" s="537"/>
      <c r="H35" s="537"/>
      <c r="I35" s="537"/>
    </row>
    <row r="36" spans="2:9" ht="44.25" customHeight="1" thickBot="1" thickTop="1">
      <c r="B36" s="547" t="s">
        <v>344</v>
      </c>
      <c r="C36" s="544">
        <f>'入力表'!H55</f>
        <v>0</v>
      </c>
      <c r="D36" s="1027"/>
      <c r="E36" s="1028"/>
      <c r="F36" s="1028"/>
      <c r="G36" s="1028"/>
      <c r="H36" s="1028"/>
      <c r="I36" s="1029"/>
    </row>
    <row r="37" spans="2:9" ht="44.25" customHeight="1" thickBot="1" thickTop="1">
      <c r="B37" s="548" t="s">
        <v>345</v>
      </c>
      <c r="C37" s="545">
        <f>'入力表'!I55</f>
        <v>0</v>
      </c>
      <c r="D37" s="1027"/>
      <c r="E37" s="1028"/>
      <c r="F37" s="1028"/>
      <c r="G37" s="1028"/>
      <c r="H37" s="1028"/>
      <c r="I37" s="1029"/>
    </row>
    <row r="38" spans="2:9" ht="44.25" customHeight="1" thickBot="1" thickTop="1">
      <c r="B38" s="548" t="s">
        <v>346</v>
      </c>
      <c r="C38" s="545">
        <f>'入力表'!J55</f>
        <v>0</v>
      </c>
      <c r="D38" s="1027"/>
      <c r="E38" s="1028"/>
      <c r="F38" s="1028"/>
      <c r="G38" s="1028"/>
      <c r="H38" s="1028"/>
      <c r="I38" s="1029"/>
    </row>
    <row r="39" spans="2:9" ht="44.25" customHeight="1" thickBot="1" thickTop="1">
      <c r="B39" s="549" t="s">
        <v>347</v>
      </c>
      <c r="C39" s="546">
        <f>'入力表'!K55</f>
        <v>0</v>
      </c>
      <c r="D39" s="1027"/>
      <c r="E39" s="1028"/>
      <c r="F39" s="1028"/>
      <c r="G39" s="1028"/>
      <c r="H39" s="1028"/>
      <c r="I39" s="1029"/>
    </row>
    <row r="44" ht="11.25" customHeight="1"/>
  </sheetData>
  <sheetProtection formatCells="0" formatColumns="0" formatRows="0" insertRows="0" deleteRows="0"/>
  <mergeCells count="35">
    <mergeCell ref="D38:I38"/>
    <mergeCell ref="D39:I39"/>
    <mergeCell ref="C23:D23"/>
    <mergeCell ref="E23:H23"/>
    <mergeCell ref="D37:I37"/>
    <mergeCell ref="D36:I36"/>
    <mergeCell ref="B34:I34"/>
    <mergeCell ref="C28:D28"/>
    <mergeCell ref="E28:H28"/>
    <mergeCell ref="G30:H30"/>
    <mergeCell ref="E29:H29"/>
    <mergeCell ref="E21:H21"/>
    <mergeCell ref="C18:D18"/>
    <mergeCell ref="E18:H18"/>
    <mergeCell ref="C19:D19"/>
    <mergeCell ref="E19:H19"/>
    <mergeCell ref="C22:D22"/>
    <mergeCell ref="E22:H22"/>
    <mergeCell ref="C21:D21"/>
    <mergeCell ref="D3:F3"/>
    <mergeCell ref="H3:I3"/>
    <mergeCell ref="C4:I4"/>
    <mergeCell ref="C16:D16"/>
    <mergeCell ref="C15:D15"/>
    <mergeCell ref="E16:H16"/>
    <mergeCell ref="D6:I6"/>
    <mergeCell ref="D7:I7"/>
    <mergeCell ref="D8:I8"/>
    <mergeCell ref="C17:D17"/>
    <mergeCell ref="E15:H15"/>
    <mergeCell ref="C10:I10"/>
    <mergeCell ref="H9:I9"/>
    <mergeCell ref="E17:H17"/>
    <mergeCell ref="C20:D20"/>
    <mergeCell ref="E20:H20"/>
  </mergeCells>
  <printOptions/>
  <pageMargins left="0.7874015748031497" right="0.7874015748031497" top="0.7874015748031497" bottom="0.7874015748031497" header="0.5118110236220472" footer="0.5118110236220472"/>
  <pageSetup cellComments="asDisplayed" horizontalDpi="600" verticalDpi="600" orientation="portrait" paperSize="9" r:id="rId1"/>
  <headerFooter alignWithMargins="0">
    <oddHeader>&amp;R&amp;10&amp;F</oddHeader>
  </headerFooter>
  <rowBreaks count="1" manualBreakCount="1">
    <brk id="32" max="8" man="1"/>
  </rowBreaks>
</worksheet>
</file>

<file path=xl/worksheets/sheet9.xml><?xml version="1.0" encoding="utf-8"?>
<worksheet xmlns="http://schemas.openxmlformats.org/spreadsheetml/2006/main" xmlns:r="http://schemas.openxmlformats.org/officeDocument/2006/relationships">
  <dimension ref="A1:N57"/>
  <sheetViews>
    <sheetView zoomScale="75" zoomScaleNormal="75" zoomScalePageLayoutView="0" workbookViewId="0" topLeftCell="A1">
      <selection activeCell="S19" sqref="S19"/>
    </sheetView>
  </sheetViews>
  <sheetFormatPr defaultColWidth="9.00390625" defaultRowHeight="13.5"/>
  <cols>
    <col min="1" max="1" width="4.625" style="318" customWidth="1"/>
    <col min="2" max="2" width="3.375" style="318" bestFit="1" customWidth="1"/>
    <col min="3" max="3" width="27.625" style="332" customWidth="1"/>
    <col min="4" max="4" width="5.75390625" style="318" customWidth="1"/>
    <col min="5" max="5" width="4.625" style="318" customWidth="1"/>
    <col min="6" max="6" width="3.375" style="318" bestFit="1" customWidth="1"/>
    <col min="7" max="7" width="27.625" style="332" customWidth="1"/>
    <col min="8" max="8" width="5.75390625" style="318" customWidth="1"/>
    <col min="9" max="9" width="4.625" style="318" customWidth="1"/>
    <col min="10" max="10" width="3.375" style="318" bestFit="1" customWidth="1"/>
    <col min="11" max="11" width="15.625" style="332" customWidth="1"/>
    <col min="12" max="12" width="5.75390625" style="318" customWidth="1"/>
    <col min="13" max="13" width="5.00390625" style="318" bestFit="1" customWidth="1"/>
    <col min="14" max="14" width="5.625" style="318" bestFit="1" customWidth="1"/>
    <col min="15" max="16384" width="9.00390625" style="318" customWidth="1"/>
  </cols>
  <sheetData>
    <row r="1" spans="1:12" ht="17.25">
      <c r="A1" s="315" t="s">
        <v>350</v>
      </c>
      <c r="B1" s="315"/>
      <c r="C1" s="316"/>
      <c r="D1" s="315"/>
      <c r="E1" s="315"/>
      <c r="F1" s="315"/>
      <c r="G1" s="316"/>
      <c r="H1" s="315"/>
      <c r="I1" s="317">
        <v>10</v>
      </c>
      <c r="J1" s="315"/>
      <c r="K1" s="316" t="s">
        <v>33</v>
      </c>
      <c r="L1" s="315"/>
    </row>
    <row r="2" spans="1:12" ht="9.75" customHeight="1">
      <c r="A2" s="319"/>
      <c r="B2" s="319"/>
      <c r="C2" s="320"/>
      <c r="D2" s="319"/>
      <c r="E2" s="319"/>
      <c r="F2" s="319"/>
      <c r="G2" s="320"/>
      <c r="H2" s="319"/>
      <c r="I2" s="319"/>
      <c r="J2" s="319"/>
      <c r="K2" s="320"/>
      <c r="L2" s="319"/>
    </row>
    <row r="3" spans="1:14" ht="15" customHeight="1">
      <c r="A3" s="319"/>
      <c r="B3" s="319"/>
      <c r="C3" s="320"/>
      <c r="D3" s="319"/>
      <c r="E3" s="319"/>
      <c r="F3" s="319"/>
      <c r="G3" s="320"/>
      <c r="H3" s="1058" t="s">
        <v>222</v>
      </c>
      <c r="I3" s="1059"/>
      <c r="J3" s="1059"/>
      <c r="K3" s="1038">
        <f>'入力表'!D47</f>
        <v>0</v>
      </c>
      <c r="L3" s="1038"/>
      <c r="M3" s="1038"/>
      <c r="N3" s="1038"/>
    </row>
    <row r="4" spans="1:14" ht="15" customHeight="1">
      <c r="A4" s="319"/>
      <c r="B4" s="319"/>
      <c r="C4" s="320"/>
      <c r="D4" s="319"/>
      <c r="E4" s="319"/>
      <c r="F4" s="319"/>
      <c r="G4" s="320"/>
      <c r="H4" s="1058" t="s">
        <v>29</v>
      </c>
      <c r="I4" s="1059"/>
      <c r="J4" s="1059"/>
      <c r="K4" s="1038">
        <f>'入力表'!G7</f>
        <v>0</v>
      </c>
      <c r="L4" s="1038"/>
      <c r="M4" s="1038"/>
      <c r="N4" s="1038"/>
    </row>
    <row r="5" spans="1:12" s="323" customFormat="1" ht="13.5">
      <c r="A5" s="322"/>
      <c r="C5" s="324"/>
      <c r="D5" s="325"/>
      <c r="E5" s="322"/>
      <c r="G5" s="324"/>
      <c r="H5" s="325"/>
      <c r="I5" s="325"/>
      <c r="J5" s="321"/>
      <c r="K5" s="326" t="s">
        <v>24</v>
      </c>
      <c r="L5" s="327">
        <f>'入力表'!C13</f>
        <v>0</v>
      </c>
    </row>
    <row r="6" spans="1:12" s="323" customFormat="1" ht="13.5">
      <c r="A6" s="322" t="s">
        <v>138</v>
      </c>
      <c r="B6" s="323" t="s">
        <v>289</v>
      </c>
      <c r="C6" s="324"/>
      <c r="D6" s="325"/>
      <c r="E6" s="322"/>
      <c r="G6" s="324"/>
      <c r="H6" s="325"/>
      <c r="I6" s="325"/>
      <c r="J6" s="321"/>
      <c r="K6" s="326" t="s">
        <v>25</v>
      </c>
      <c r="L6" s="327">
        <f>'入力表'!D13</f>
        <v>0</v>
      </c>
    </row>
    <row r="7" spans="1:12" s="323" customFormat="1" ht="13.5">
      <c r="A7" s="322" t="s">
        <v>139</v>
      </c>
      <c r="B7" s="1047" t="s">
        <v>349</v>
      </c>
      <c r="C7" s="1048"/>
      <c r="D7" s="1048"/>
      <c r="E7" s="1048"/>
      <c r="F7" s="1048"/>
      <c r="G7" s="1048"/>
      <c r="H7" s="1048"/>
      <c r="I7" s="1048"/>
      <c r="J7" s="1048"/>
      <c r="K7" s="326" t="s">
        <v>71</v>
      </c>
      <c r="L7" s="327">
        <f>'入力表'!E13</f>
        <v>0</v>
      </c>
    </row>
    <row r="8" spans="1:12" s="323" customFormat="1" ht="13.5">
      <c r="A8" s="328" t="s">
        <v>140</v>
      </c>
      <c r="B8" s="329" t="s">
        <v>70</v>
      </c>
      <c r="C8" s="330"/>
      <c r="D8" s="325"/>
      <c r="E8" s="322"/>
      <c r="F8" s="325"/>
      <c r="G8" s="324"/>
      <c r="H8" s="325"/>
      <c r="I8" s="322"/>
      <c r="J8" s="321"/>
      <c r="K8" s="326" t="s">
        <v>221</v>
      </c>
      <c r="L8" s="327">
        <v>6</v>
      </c>
    </row>
    <row r="9" spans="1:12" s="323" customFormat="1" ht="13.5">
      <c r="A9" s="328" t="s">
        <v>282</v>
      </c>
      <c r="B9" s="329" t="s">
        <v>276</v>
      </c>
      <c r="C9" s="330"/>
      <c r="D9" s="325"/>
      <c r="E9" s="322"/>
      <c r="F9" s="325"/>
      <c r="G9" s="324"/>
      <c r="H9" s="325"/>
      <c r="I9" s="322"/>
      <c r="J9" s="321"/>
      <c r="K9" s="326"/>
      <c r="L9" s="331"/>
    </row>
    <row r="10" spans="1:12" ht="11.25" customHeight="1" thickBot="1">
      <c r="A10" s="319"/>
      <c r="B10" s="319"/>
      <c r="C10" s="320"/>
      <c r="D10" s="319"/>
      <c r="E10" s="319"/>
      <c r="F10" s="319"/>
      <c r="G10" s="320"/>
      <c r="H10" s="319"/>
      <c r="I10" s="319"/>
      <c r="J10" s="319"/>
      <c r="K10" s="320"/>
      <c r="L10" s="319"/>
    </row>
    <row r="11" spans="1:11" ht="27" customHeight="1" thickBot="1" thickTop="1">
      <c r="A11" s="1051" t="s">
        <v>286</v>
      </c>
      <c r="B11" s="1052"/>
      <c r="C11" s="1053"/>
      <c r="D11" s="439" t="s">
        <v>65</v>
      </c>
      <c r="E11" s="1060" t="s">
        <v>287</v>
      </c>
      <c r="F11" s="1061"/>
      <c r="G11" s="1061"/>
      <c r="H11" s="439" t="s">
        <v>65</v>
      </c>
      <c r="K11" s="318"/>
    </row>
    <row r="12" spans="1:8" s="332" customFormat="1" ht="27" customHeight="1" thickTop="1">
      <c r="A12" s="631">
        <v>43009</v>
      </c>
      <c r="B12" s="632">
        <f>A12</f>
        <v>43009</v>
      </c>
      <c r="C12" s="633"/>
      <c r="D12" s="634"/>
      <c r="E12" s="648">
        <v>43040</v>
      </c>
      <c r="F12" s="649">
        <f>E12</f>
        <v>43040</v>
      </c>
      <c r="G12" s="561"/>
      <c r="H12" s="650"/>
    </row>
    <row r="13" spans="1:8" s="332" customFormat="1" ht="27" customHeight="1">
      <c r="A13" s="685">
        <f>A12+1</f>
        <v>43010</v>
      </c>
      <c r="B13" s="686">
        <f aca="true" t="shared" si="0" ref="B13:B42">A13</f>
        <v>43010</v>
      </c>
      <c r="C13" s="690" t="s">
        <v>378</v>
      </c>
      <c r="D13" s="691">
        <v>3</v>
      </c>
      <c r="E13" s="651">
        <f>E12+1</f>
        <v>43041</v>
      </c>
      <c r="F13" s="654">
        <f aca="true" t="shared" si="1" ref="F13:F41">E13</f>
        <v>43041</v>
      </c>
      <c r="G13" s="349"/>
      <c r="H13" s="512"/>
    </row>
    <row r="14" spans="1:8" s="332" customFormat="1" ht="27" customHeight="1">
      <c r="A14" s="624">
        <f aca="true" t="shared" si="2" ref="A14:A42">A13+1</f>
        <v>43011</v>
      </c>
      <c r="B14" s="628">
        <f t="shared" si="0"/>
        <v>43011</v>
      </c>
      <c r="C14" s="350" t="s">
        <v>405</v>
      </c>
      <c r="D14" s="552">
        <v>5</v>
      </c>
      <c r="E14" s="635">
        <f aca="true" t="shared" si="3" ref="E14:E41">E13+1</f>
        <v>43042</v>
      </c>
      <c r="F14" s="641">
        <f t="shared" si="1"/>
        <v>43042</v>
      </c>
      <c r="G14" s="643"/>
      <c r="H14" s="640"/>
    </row>
    <row r="15" spans="1:8" s="332" customFormat="1" ht="27" customHeight="1">
      <c r="A15" s="624">
        <f t="shared" si="2"/>
        <v>43012</v>
      </c>
      <c r="B15" s="627">
        <f t="shared" si="0"/>
        <v>43012</v>
      </c>
      <c r="C15" s="509" t="s">
        <v>406</v>
      </c>
      <c r="D15" s="552">
        <v>5</v>
      </c>
      <c r="E15" s="635">
        <f t="shared" si="3"/>
        <v>43043</v>
      </c>
      <c r="F15" s="697">
        <f t="shared" si="1"/>
        <v>43043</v>
      </c>
      <c r="G15" s="643"/>
      <c r="H15" s="640"/>
    </row>
    <row r="16" spans="1:8" s="332" customFormat="1" ht="27" customHeight="1">
      <c r="A16" s="624">
        <f t="shared" si="2"/>
        <v>43013</v>
      </c>
      <c r="B16" s="627">
        <f t="shared" si="0"/>
        <v>43013</v>
      </c>
      <c r="C16" s="509" t="s">
        <v>380</v>
      </c>
      <c r="D16" s="552">
        <v>5</v>
      </c>
      <c r="E16" s="635">
        <f t="shared" si="3"/>
        <v>43044</v>
      </c>
      <c r="F16" s="641">
        <f t="shared" si="1"/>
        <v>43044</v>
      </c>
      <c r="G16" s="642"/>
      <c r="H16" s="640"/>
    </row>
    <row r="17" spans="1:8" s="332" customFormat="1" ht="27" customHeight="1">
      <c r="A17" s="624">
        <f t="shared" si="2"/>
        <v>43014</v>
      </c>
      <c r="B17" s="627">
        <f t="shared" si="0"/>
        <v>43014</v>
      </c>
      <c r="C17" s="350" t="s">
        <v>381</v>
      </c>
      <c r="D17" s="552">
        <v>5</v>
      </c>
      <c r="E17" s="685">
        <f t="shared" si="3"/>
        <v>43045</v>
      </c>
      <c r="F17" s="686">
        <f t="shared" si="1"/>
        <v>43045</v>
      </c>
      <c r="G17" s="689"/>
      <c r="H17" s="688"/>
    </row>
    <row r="18" spans="1:8" s="332" customFormat="1" ht="27" customHeight="1">
      <c r="A18" s="635">
        <f t="shared" si="2"/>
        <v>43015</v>
      </c>
      <c r="B18" s="697">
        <f t="shared" si="0"/>
        <v>43015</v>
      </c>
      <c r="C18" s="642"/>
      <c r="D18" s="640"/>
      <c r="E18" s="651">
        <f t="shared" si="3"/>
        <v>43046</v>
      </c>
      <c r="F18" s="652">
        <f t="shared" si="1"/>
        <v>43046</v>
      </c>
      <c r="G18" s="349"/>
      <c r="H18" s="512"/>
    </row>
    <row r="19" spans="1:8" s="332" customFormat="1" ht="27" customHeight="1">
      <c r="A19" s="635">
        <f t="shared" si="2"/>
        <v>43016</v>
      </c>
      <c r="B19" s="636">
        <f t="shared" si="0"/>
        <v>43016</v>
      </c>
      <c r="C19" s="639"/>
      <c r="D19" s="640"/>
      <c r="E19" s="651">
        <f t="shared" si="3"/>
        <v>43047</v>
      </c>
      <c r="F19" s="652">
        <f t="shared" si="1"/>
        <v>43047</v>
      </c>
      <c r="G19" s="349"/>
      <c r="H19" s="512"/>
    </row>
    <row r="20" spans="1:8" s="332" customFormat="1" ht="27" customHeight="1">
      <c r="A20" s="635">
        <f t="shared" si="2"/>
        <v>43017</v>
      </c>
      <c r="B20" s="636">
        <f t="shared" si="0"/>
        <v>43017</v>
      </c>
      <c r="C20" s="639"/>
      <c r="D20" s="640"/>
      <c r="E20" s="651">
        <f t="shared" si="3"/>
        <v>43048</v>
      </c>
      <c r="F20" s="652">
        <f t="shared" si="1"/>
        <v>43048</v>
      </c>
      <c r="G20" s="349"/>
      <c r="H20" s="512"/>
    </row>
    <row r="21" spans="1:8" s="332" customFormat="1" ht="27" customHeight="1">
      <c r="A21" s="685">
        <f t="shared" si="2"/>
        <v>43018</v>
      </c>
      <c r="B21" s="686">
        <f t="shared" si="0"/>
        <v>43018</v>
      </c>
      <c r="C21" s="606" t="s">
        <v>411</v>
      </c>
      <c r="D21" s="552">
        <v>5</v>
      </c>
      <c r="E21" s="651">
        <f t="shared" si="3"/>
        <v>43049</v>
      </c>
      <c r="F21" s="652">
        <f t="shared" si="1"/>
        <v>43049</v>
      </c>
      <c r="G21" s="349"/>
      <c r="H21" s="512"/>
    </row>
    <row r="22" spans="1:8" s="332" customFormat="1" ht="27" customHeight="1">
      <c r="A22" s="624">
        <f t="shared" si="2"/>
        <v>43019</v>
      </c>
      <c r="B22" s="627">
        <f t="shared" si="0"/>
        <v>43019</v>
      </c>
      <c r="C22" s="350" t="s">
        <v>382</v>
      </c>
      <c r="D22" s="552">
        <v>5</v>
      </c>
      <c r="E22" s="635">
        <f t="shared" si="3"/>
        <v>43050</v>
      </c>
      <c r="F22" s="697">
        <f t="shared" si="1"/>
        <v>43050</v>
      </c>
      <c r="G22" s="642"/>
      <c r="H22" s="640"/>
    </row>
    <row r="23" spans="1:8" s="332" customFormat="1" ht="27" customHeight="1">
      <c r="A23" s="624">
        <f t="shared" si="2"/>
        <v>43020</v>
      </c>
      <c r="B23" s="627">
        <f t="shared" si="0"/>
        <v>43020</v>
      </c>
      <c r="C23" s="350" t="s">
        <v>383</v>
      </c>
      <c r="D23" s="552">
        <v>5</v>
      </c>
      <c r="E23" s="635">
        <f t="shared" si="3"/>
        <v>43051</v>
      </c>
      <c r="F23" s="641">
        <f t="shared" si="1"/>
        <v>43051</v>
      </c>
      <c r="G23" s="642"/>
      <c r="H23" s="640"/>
    </row>
    <row r="24" spans="1:8" s="332" customFormat="1" ht="27" customHeight="1">
      <c r="A24" s="624">
        <f t="shared" si="2"/>
        <v>43021</v>
      </c>
      <c r="B24" s="627">
        <f t="shared" si="0"/>
        <v>43021</v>
      </c>
      <c r="C24" s="350" t="s">
        <v>384</v>
      </c>
      <c r="D24" s="552">
        <v>5</v>
      </c>
      <c r="E24" s="685">
        <f t="shared" si="3"/>
        <v>43052</v>
      </c>
      <c r="F24" s="686">
        <f t="shared" si="1"/>
        <v>43052</v>
      </c>
      <c r="G24" s="689"/>
      <c r="H24" s="688"/>
    </row>
    <row r="25" spans="1:8" s="332" customFormat="1" ht="27" customHeight="1">
      <c r="A25" s="635">
        <f t="shared" si="2"/>
        <v>43022</v>
      </c>
      <c r="B25" s="697">
        <f t="shared" si="0"/>
        <v>43022</v>
      </c>
      <c r="C25" s="642"/>
      <c r="D25" s="640"/>
      <c r="E25" s="651">
        <f t="shared" si="3"/>
        <v>43053</v>
      </c>
      <c r="F25" s="652">
        <f t="shared" si="1"/>
        <v>43053</v>
      </c>
      <c r="G25" s="511"/>
      <c r="H25" s="513"/>
    </row>
    <row r="26" spans="1:8" s="332" customFormat="1" ht="27" customHeight="1">
      <c r="A26" s="635">
        <f t="shared" si="2"/>
        <v>43023</v>
      </c>
      <c r="B26" s="636">
        <f t="shared" si="0"/>
        <v>43023</v>
      </c>
      <c r="C26" s="637"/>
      <c r="D26" s="638"/>
      <c r="E26" s="651">
        <f t="shared" si="3"/>
        <v>43054</v>
      </c>
      <c r="F26" s="652">
        <f t="shared" si="1"/>
        <v>43054</v>
      </c>
      <c r="G26" s="349"/>
      <c r="H26" s="512"/>
    </row>
    <row r="27" spans="1:8" s="332" customFormat="1" ht="27" customHeight="1">
      <c r="A27" s="685">
        <f t="shared" si="2"/>
        <v>43024</v>
      </c>
      <c r="B27" s="686">
        <f t="shared" si="0"/>
        <v>43024</v>
      </c>
      <c r="C27" s="350" t="s">
        <v>385</v>
      </c>
      <c r="D27" s="552">
        <v>5</v>
      </c>
      <c r="E27" s="651">
        <f t="shared" si="3"/>
        <v>43055</v>
      </c>
      <c r="F27" s="652">
        <f t="shared" si="1"/>
        <v>43055</v>
      </c>
      <c r="G27" s="349"/>
      <c r="H27" s="512"/>
    </row>
    <row r="28" spans="1:8" s="332" customFormat="1" ht="27" customHeight="1">
      <c r="A28" s="624">
        <f t="shared" si="2"/>
        <v>43025</v>
      </c>
      <c r="B28" s="627">
        <f t="shared" si="0"/>
        <v>43025</v>
      </c>
      <c r="C28" s="350" t="s">
        <v>386</v>
      </c>
      <c r="D28" s="552">
        <v>5</v>
      </c>
      <c r="E28" s="651">
        <f t="shared" si="3"/>
        <v>43056</v>
      </c>
      <c r="F28" s="652">
        <f t="shared" si="1"/>
        <v>43056</v>
      </c>
      <c r="G28" s="349"/>
      <c r="H28" s="512"/>
    </row>
    <row r="29" spans="1:8" s="332" customFormat="1" ht="27" customHeight="1">
      <c r="A29" s="624">
        <f t="shared" si="2"/>
        <v>43026</v>
      </c>
      <c r="B29" s="627">
        <f t="shared" si="0"/>
        <v>43026</v>
      </c>
      <c r="C29" s="350" t="s">
        <v>387</v>
      </c>
      <c r="D29" s="552">
        <v>5</v>
      </c>
      <c r="E29" s="635">
        <f t="shared" si="3"/>
        <v>43057</v>
      </c>
      <c r="F29" s="697">
        <f t="shared" si="1"/>
        <v>43057</v>
      </c>
      <c r="G29" s="642"/>
      <c r="H29" s="640"/>
    </row>
    <row r="30" spans="1:8" s="332" customFormat="1" ht="27" customHeight="1">
      <c r="A30" s="624">
        <f t="shared" si="2"/>
        <v>43027</v>
      </c>
      <c r="B30" s="627">
        <f t="shared" si="0"/>
        <v>43027</v>
      </c>
      <c r="C30" s="350" t="s">
        <v>388</v>
      </c>
      <c r="D30" s="552">
        <v>5</v>
      </c>
      <c r="E30" s="635">
        <f t="shared" si="3"/>
        <v>43058</v>
      </c>
      <c r="F30" s="641">
        <f t="shared" si="1"/>
        <v>43058</v>
      </c>
      <c r="G30" s="642"/>
      <c r="H30" s="640"/>
    </row>
    <row r="31" spans="1:8" s="332" customFormat="1" ht="27" customHeight="1">
      <c r="A31" s="624">
        <f t="shared" si="2"/>
        <v>43028</v>
      </c>
      <c r="B31" s="627">
        <f t="shared" si="0"/>
        <v>43028</v>
      </c>
      <c r="C31" s="606" t="s">
        <v>410</v>
      </c>
      <c r="D31" s="552"/>
      <c r="E31" s="685">
        <f t="shared" si="3"/>
        <v>43059</v>
      </c>
      <c r="F31" s="686">
        <f t="shared" si="1"/>
        <v>43059</v>
      </c>
      <c r="G31" s="689"/>
      <c r="H31" s="688"/>
    </row>
    <row r="32" spans="1:8" s="332" customFormat="1" ht="27" customHeight="1">
      <c r="A32" s="635">
        <f t="shared" si="2"/>
        <v>43029</v>
      </c>
      <c r="B32" s="697">
        <f t="shared" si="0"/>
        <v>43029</v>
      </c>
      <c r="C32" s="642"/>
      <c r="D32" s="640"/>
      <c r="E32" s="651">
        <f t="shared" si="3"/>
        <v>43060</v>
      </c>
      <c r="F32" s="652">
        <f t="shared" si="1"/>
        <v>43060</v>
      </c>
      <c r="G32" s="349"/>
      <c r="H32" s="512"/>
    </row>
    <row r="33" spans="1:8" s="332" customFormat="1" ht="27" customHeight="1">
      <c r="A33" s="635">
        <f t="shared" si="2"/>
        <v>43030</v>
      </c>
      <c r="B33" s="636">
        <f t="shared" si="0"/>
        <v>43030</v>
      </c>
      <c r="C33" s="639"/>
      <c r="D33" s="640"/>
      <c r="E33" s="651">
        <f t="shared" si="3"/>
        <v>43061</v>
      </c>
      <c r="F33" s="652">
        <f t="shared" si="1"/>
        <v>43061</v>
      </c>
      <c r="G33" s="349"/>
      <c r="H33" s="512"/>
    </row>
    <row r="34" spans="1:8" s="332" customFormat="1" ht="27" customHeight="1">
      <c r="A34" s="685">
        <f t="shared" si="2"/>
        <v>43031</v>
      </c>
      <c r="B34" s="686">
        <f t="shared" si="0"/>
        <v>43031</v>
      </c>
      <c r="C34" s="350" t="s">
        <v>389</v>
      </c>
      <c r="D34" s="552">
        <v>5</v>
      </c>
      <c r="E34" s="635">
        <f t="shared" si="3"/>
        <v>43062</v>
      </c>
      <c r="F34" s="641">
        <f t="shared" si="1"/>
        <v>43062</v>
      </c>
      <c r="G34" s="644"/>
      <c r="H34" s="638"/>
    </row>
    <row r="35" spans="1:8" s="332" customFormat="1" ht="27" customHeight="1">
      <c r="A35" s="624">
        <f t="shared" si="2"/>
        <v>43032</v>
      </c>
      <c r="B35" s="627">
        <f t="shared" si="0"/>
        <v>43032</v>
      </c>
      <c r="C35" s="508" t="s">
        <v>390</v>
      </c>
      <c r="D35" s="556">
        <v>5</v>
      </c>
      <c r="E35" s="651">
        <f t="shared" si="3"/>
        <v>43063</v>
      </c>
      <c r="F35" s="652">
        <f t="shared" si="1"/>
        <v>43063</v>
      </c>
      <c r="G35" s="657"/>
      <c r="H35" s="513"/>
    </row>
    <row r="36" spans="1:8" s="332" customFormat="1" ht="27" customHeight="1">
      <c r="A36" s="624">
        <f t="shared" si="2"/>
        <v>43033</v>
      </c>
      <c r="B36" s="627">
        <f t="shared" si="0"/>
        <v>43033</v>
      </c>
      <c r="C36" s="508" t="s">
        <v>391</v>
      </c>
      <c r="D36" s="556">
        <v>5</v>
      </c>
      <c r="E36" s="635">
        <f t="shared" si="3"/>
        <v>43064</v>
      </c>
      <c r="F36" s="697">
        <f t="shared" si="1"/>
        <v>43064</v>
      </c>
      <c r="G36" s="642"/>
      <c r="H36" s="640"/>
    </row>
    <row r="37" spans="1:8" s="332" customFormat="1" ht="27" customHeight="1">
      <c r="A37" s="624">
        <f t="shared" si="2"/>
        <v>43034</v>
      </c>
      <c r="B37" s="627">
        <f t="shared" si="0"/>
        <v>43034</v>
      </c>
      <c r="C37" s="350" t="s">
        <v>379</v>
      </c>
      <c r="D37" s="552">
        <v>5</v>
      </c>
      <c r="E37" s="635">
        <f t="shared" si="3"/>
        <v>43065</v>
      </c>
      <c r="F37" s="641">
        <f t="shared" si="1"/>
        <v>43065</v>
      </c>
      <c r="G37" s="642"/>
      <c r="H37" s="640"/>
    </row>
    <row r="38" spans="1:8" s="332" customFormat="1" ht="27" customHeight="1">
      <c r="A38" s="624">
        <f t="shared" si="2"/>
        <v>43035</v>
      </c>
      <c r="B38" s="627">
        <f t="shared" si="0"/>
        <v>43035</v>
      </c>
      <c r="C38" s="350" t="s">
        <v>393</v>
      </c>
      <c r="D38" s="552">
        <v>5</v>
      </c>
      <c r="E38" s="685">
        <f t="shared" si="3"/>
        <v>43066</v>
      </c>
      <c r="F38" s="686">
        <f t="shared" si="1"/>
        <v>43066</v>
      </c>
      <c r="G38" s="689"/>
      <c r="H38" s="688"/>
    </row>
    <row r="39" spans="1:8" s="332" customFormat="1" ht="27" customHeight="1">
      <c r="A39" s="635">
        <f t="shared" si="2"/>
        <v>43036</v>
      </c>
      <c r="B39" s="697">
        <f t="shared" si="0"/>
        <v>43036</v>
      </c>
      <c r="C39" s="705"/>
      <c r="D39" s="640"/>
      <c r="E39" s="651">
        <f t="shared" si="3"/>
        <v>43067</v>
      </c>
      <c r="F39" s="652">
        <f t="shared" si="1"/>
        <v>43067</v>
      </c>
      <c r="G39" s="349"/>
      <c r="H39" s="512"/>
    </row>
    <row r="40" spans="1:8" s="332" customFormat="1" ht="27" customHeight="1">
      <c r="A40" s="635">
        <f t="shared" si="2"/>
        <v>43037</v>
      </c>
      <c r="B40" s="636">
        <f t="shared" si="0"/>
        <v>43037</v>
      </c>
      <c r="C40" s="639"/>
      <c r="D40" s="640"/>
      <c r="E40" s="651">
        <f t="shared" si="3"/>
        <v>43068</v>
      </c>
      <c r="F40" s="654">
        <f t="shared" si="1"/>
        <v>43068</v>
      </c>
      <c r="G40" s="349"/>
      <c r="H40" s="512"/>
    </row>
    <row r="41" spans="1:8" s="332" customFormat="1" ht="27" customHeight="1">
      <c r="A41" s="685">
        <f t="shared" si="2"/>
        <v>43038</v>
      </c>
      <c r="B41" s="686">
        <f t="shared" si="0"/>
        <v>43038</v>
      </c>
      <c r="C41" s="606" t="s">
        <v>392</v>
      </c>
      <c r="D41" s="552">
        <v>5</v>
      </c>
      <c r="E41" s="658">
        <f t="shared" si="3"/>
        <v>43069</v>
      </c>
      <c r="F41" s="659">
        <f t="shared" si="1"/>
        <v>43069</v>
      </c>
      <c r="G41" s="660"/>
      <c r="H41" s="563"/>
    </row>
    <row r="42" spans="1:10" s="332" customFormat="1" ht="27" customHeight="1" thickBot="1">
      <c r="A42" s="625">
        <f t="shared" si="2"/>
        <v>43039</v>
      </c>
      <c r="B42" s="629">
        <f t="shared" si="0"/>
        <v>43039</v>
      </c>
      <c r="C42" s="557" t="s">
        <v>61</v>
      </c>
      <c r="D42" s="623">
        <v>3</v>
      </c>
      <c r="E42" s="661"/>
      <c r="F42" s="663"/>
      <c r="G42" s="584"/>
      <c r="H42" s="562"/>
      <c r="I42" s="1045" t="s">
        <v>274</v>
      </c>
      <c r="J42" s="1046"/>
    </row>
    <row r="43" spans="1:10" s="332" customFormat="1" ht="27" customHeight="1" thickBot="1" thickTop="1">
      <c r="A43" s="1043" t="s">
        <v>69</v>
      </c>
      <c r="B43" s="1044"/>
      <c r="C43" s="510">
        <f>COUNTIF(C12:C42,"*")-COUNTIF(C12:C42,"入校*")-COUNTIF(C12:C42,"修了*")</f>
        <v>19</v>
      </c>
      <c r="D43" s="558" t="s">
        <v>68</v>
      </c>
      <c r="E43" s="1043" t="s">
        <v>69</v>
      </c>
      <c r="F43" s="1044"/>
      <c r="G43" s="510">
        <f>COUNTIF(G12:G42,"*")-COUNTIF(G12:G42,"入校*")-COUNTIF(G12:G42,"修了*")</f>
        <v>0</v>
      </c>
      <c r="H43" s="558" t="s">
        <v>68</v>
      </c>
      <c r="I43" s="438">
        <f aca="true" t="shared" si="4" ref="I43:I48">SUM(C43,G43)</f>
        <v>19</v>
      </c>
      <c r="J43" s="333" t="s">
        <v>68</v>
      </c>
    </row>
    <row r="44" spans="1:10" s="332" customFormat="1" ht="27" customHeight="1" thickTop="1">
      <c r="A44" s="1049" t="s">
        <v>66</v>
      </c>
      <c r="B44" s="1050"/>
      <c r="C44" s="352">
        <v>10</v>
      </c>
      <c r="D44" s="361" t="s">
        <v>65</v>
      </c>
      <c r="E44" s="1049" t="s">
        <v>66</v>
      </c>
      <c r="F44" s="1050"/>
      <c r="G44" s="351"/>
      <c r="H44" s="334" t="s">
        <v>65</v>
      </c>
      <c r="I44" s="438">
        <f t="shared" si="4"/>
        <v>10</v>
      </c>
      <c r="J44" s="333" t="s">
        <v>65</v>
      </c>
    </row>
    <row r="45" spans="1:10" s="332" customFormat="1" ht="27" customHeight="1">
      <c r="A45" s="1041" t="s">
        <v>67</v>
      </c>
      <c r="B45" s="1042"/>
      <c r="C45" s="353">
        <v>75</v>
      </c>
      <c r="D45" s="559" t="s">
        <v>65</v>
      </c>
      <c r="E45" s="1041" t="s">
        <v>67</v>
      </c>
      <c r="F45" s="1042"/>
      <c r="G45" s="349"/>
      <c r="H45" s="335" t="s">
        <v>65</v>
      </c>
      <c r="I45" s="438">
        <f t="shared" si="4"/>
        <v>75</v>
      </c>
      <c r="J45" s="333" t="s">
        <v>65</v>
      </c>
    </row>
    <row r="46" spans="1:10" s="332" customFormat="1" ht="27" customHeight="1" thickBot="1">
      <c r="A46" s="1056" t="s">
        <v>71</v>
      </c>
      <c r="B46" s="1057"/>
      <c r="C46" s="359">
        <v>10</v>
      </c>
      <c r="D46" s="560" t="s">
        <v>65</v>
      </c>
      <c r="E46" s="1056" t="s">
        <v>71</v>
      </c>
      <c r="F46" s="1057"/>
      <c r="G46" s="360"/>
      <c r="H46" s="348" t="s">
        <v>65</v>
      </c>
      <c r="I46" s="438">
        <f t="shared" si="4"/>
        <v>10</v>
      </c>
      <c r="J46" s="333" t="s">
        <v>65</v>
      </c>
    </row>
    <row r="47" spans="1:10" s="332" customFormat="1" ht="27" customHeight="1" thickTop="1">
      <c r="A47" s="1039" t="s">
        <v>278</v>
      </c>
      <c r="B47" s="1040"/>
      <c r="C47" s="336">
        <f>SUM(C44:C46)</f>
        <v>95</v>
      </c>
      <c r="D47" s="337" t="s">
        <v>65</v>
      </c>
      <c r="E47" s="1039" t="s">
        <v>278</v>
      </c>
      <c r="F47" s="1040"/>
      <c r="G47" s="338">
        <f>SUM(G44:G46)</f>
        <v>0</v>
      </c>
      <c r="H47" s="339" t="s">
        <v>65</v>
      </c>
      <c r="I47" s="438">
        <f t="shared" si="4"/>
        <v>95</v>
      </c>
      <c r="J47" s="333" t="s">
        <v>65</v>
      </c>
    </row>
    <row r="48" spans="1:10" s="332" customFormat="1" ht="27" customHeight="1" thickBot="1">
      <c r="A48" s="1054" t="s">
        <v>223</v>
      </c>
      <c r="B48" s="1055"/>
      <c r="C48" s="340">
        <v>6</v>
      </c>
      <c r="D48" s="341" t="s">
        <v>65</v>
      </c>
      <c r="E48" s="1054" t="s">
        <v>223</v>
      </c>
      <c r="F48" s="1055"/>
      <c r="G48" s="340"/>
      <c r="H48" s="341" t="s">
        <v>65</v>
      </c>
      <c r="I48" s="342">
        <f t="shared" si="4"/>
        <v>6</v>
      </c>
      <c r="J48" s="333" t="s">
        <v>65</v>
      </c>
    </row>
    <row r="49" spans="3:11" ht="14.25" thickTop="1">
      <c r="C49" s="343" t="str">
        <f>IF(I44=L5,"","＜ERROR＞")</f>
        <v>＜ERROR＞</v>
      </c>
      <c r="G49" s="343" t="str">
        <f>IF(I45=L6,"","＜ERROR＞")</f>
        <v>＜ERROR＞</v>
      </c>
      <c r="K49" s="343" t="str">
        <f>IF(I46=L7,"","＜ERROR＞")</f>
        <v>＜ERROR＞</v>
      </c>
    </row>
    <row r="50" spans="3:11" ht="13.5">
      <c r="C50" s="344" t="str">
        <f>IF(I44=L5,"","学科時間数が一致していません！")</f>
        <v>学科時間数が一致していません！</v>
      </c>
      <c r="G50" s="344" t="str">
        <f>IF(I45=L6,"","実技時間数が一致していません！")</f>
        <v>実技時間数が一致していません！</v>
      </c>
      <c r="K50" s="344" t="str">
        <f>IF(I46=L7,"","就職支援時間数が一致していません！")</f>
        <v>就職支援時間数が一致していません！</v>
      </c>
    </row>
    <row r="53" spans="2:5" ht="13.5">
      <c r="B53" s="345"/>
      <c r="C53" s="346"/>
      <c r="D53" s="347"/>
      <c r="E53" s="347"/>
    </row>
    <row r="54" spans="2:5" ht="13.5">
      <c r="B54" s="345"/>
      <c r="C54" s="347"/>
      <c r="D54" s="346"/>
      <c r="E54" s="345"/>
    </row>
    <row r="55" spans="2:5" ht="13.5">
      <c r="B55" s="345"/>
      <c r="C55" s="347"/>
      <c r="D55" s="346"/>
      <c r="E55" s="345"/>
    </row>
    <row r="56" spans="2:5" ht="13.5">
      <c r="B56" s="345"/>
      <c r="C56" s="347"/>
      <c r="D56" s="346"/>
      <c r="E56" s="345"/>
    </row>
    <row r="57" spans="2:5" ht="13.5">
      <c r="B57" s="345"/>
      <c r="C57" s="347"/>
      <c r="D57" s="346"/>
      <c r="E57" s="345"/>
    </row>
  </sheetData>
  <sheetProtection formatCells="0" formatColumns="0" formatRows="0"/>
  <protectedRanges>
    <protectedRange sqref="C27:D27 C29:D41 C17:D25" name="範囲1"/>
    <protectedRange sqref="C26:D26 C12:D16" name="範囲1_2_1"/>
    <protectedRange sqref="G21:H24 G26:H26 G28:H32 G34:H40 G16:H19" name="範囲1_2"/>
    <protectedRange sqref="G25:H25 G13:H15" name="範囲1_2_1_2"/>
  </protectedRanges>
  <mergeCells count="20">
    <mergeCell ref="A48:B48"/>
    <mergeCell ref="A44:B44"/>
    <mergeCell ref="E46:F46"/>
    <mergeCell ref="A47:B47"/>
    <mergeCell ref="H3:J3"/>
    <mergeCell ref="H4:J4"/>
    <mergeCell ref="E11:G11"/>
    <mergeCell ref="E48:F48"/>
    <mergeCell ref="A43:B43"/>
    <mergeCell ref="A46:B46"/>
    <mergeCell ref="K3:N3"/>
    <mergeCell ref="E47:F47"/>
    <mergeCell ref="A45:B45"/>
    <mergeCell ref="E43:F43"/>
    <mergeCell ref="K4:N4"/>
    <mergeCell ref="I42:J42"/>
    <mergeCell ref="B7:J7"/>
    <mergeCell ref="E45:F45"/>
    <mergeCell ref="E44:F44"/>
    <mergeCell ref="A11:C11"/>
  </mergeCells>
  <printOptions/>
  <pageMargins left="0.5905511811023623" right="0.3937007874015748" top="0.5905511811023623" bottom="0.3937007874015748" header="0.31496062992125984" footer="0.5118110236220472"/>
  <pageSetup cellComments="asDisplayed" horizontalDpi="600" verticalDpi="600" orientation="portrait" paperSize="9" scale="70" r:id="rId4"/>
  <headerFooter alignWithMargins="0">
    <oddHeader>&amp;R&amp;10&amp;F</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TAIMSuser</dc:creator>
  <cp:keywords/>
  <dc:description/>
  <cp:lastModifiedBy>東京都</cp:lastModifiedBy>
  <cp:lastPrinted>2017-01-26T23:22:00Z</cp:lastPrinted>
  <dcterms:created xsi:type="dcterms:W3CDTF">2002-03-05T01:29:04Z</dcterms:created>
  <dcterms:modified xsi:type="dcterms:W3CDTF">2017-01-27T04:26:39Z</dcterms:modified>
  <cp:category/>
  <cp:version/>
  <cp:contentType/>
  <cp:contentStatus/>
</cp:coreProperties>
</file>