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555" windowHeight="7455" tabRatio="858"/>
  </bookViews>
  <sheets>
    <sheet name="入力表" sheetId="19" r:id="rId1"/>
    <sheet name="１契約者及び訓練規模等" sheetId="25" r:id="rId2"/>
    <sheet name="２委託実績" sheetId="5" r:id="rId3"/>
    <sheet name="３訓練実施施設の概要" sheetId="1" r:id="rId4"/>
    <sheet name="４訓練の概要" sheetId="4" r:id="rId5"/>
    <sheet name="５講師名簿" sheetId="15" r:id="rId6"/>
    <sheet name="６準備カリキュラム" sheetId="27" r:id="rId7"/>
    <sheet name="７実訓練カリキュラム" sheetId="20" r:id="rId8"/>
    <sheet name="８就職支援の概要・カリキュラム" sheetId="16" r:id="rId9"/>
    <sheet name="９就職担当名簿" sheetId="21" r:id="rId10"/>
    <sheet name="１０月別カリキュラム(8月)" sheetId="33" r:id="rId11"/>
    <sheet name="１０月別カリキュラム(1月)" sheetId="31" r:id="rId12"/>
    <sheet name="１１テキスト内訳" sheetId="14" r:id="rId13"/>
    <sheet name="１２提出物一覧" sheetId="30" r:id="rId14"/>
  </sheets>
  <externalReferences>
    <externalReference r:id="rId15"/>
  </externalReferences>
  <definedNames>
    <definedName name="_xlnm.Print_Area" localSheetId="11">'１０月別カリキュラム(1月)'!$A$1:$R$54</definedName>
    <definedName name="_xlnm.Print_Area" localSheetId="10">'１０月別カリキュラム(8月)'!$A$1:$R$54</definedName>
    <definedName name="_xlnm.Print_Area" localSheetId="12">'１１テキスト内訳'!$A$1:$D$28</definedName>
    <definedName name="_xlnm.Print_Area" localSheetId="13">'１２提出物一覧'!$A$1:$K$21</definedName>
    <definedName name="_xlnm.Print_Area" localSheetId="1">'１契約者及び訓練規模等'!$A$1:$I$32</definedName>
    <definedName name="_xlnm.Print_Area" localSheetId="2">'２委託実績'!$A$1:$J$34</definedName>
    <definedName name="_xlnm.Print_Area" localSheetId="3">'３訓練実施施設の概要'!$A$1:$I$51</definedName>
    <definedName name="_xlnm.Print_Area" localSheetId="4">'４訓練の概要'!$A$1:$M$17</definedName>
    <definedName name="_xlnm.Print_Area" localSheetId="5">'５講師名簿'!$A$1:$Q$36</definedName>
    <definedName name="_xlnm.Print_Area" localSheetId="6">'６準備カリキュラム'!$A$1:$J$42</definedName>
    <definedName name="_xlnm.Print_Area" localSheetId="7">'７実訓練カリキュラム'!$A$1:$J$72</definedName>
    <definedName name="_xlnm.Print_Area" localSheetId="8">'８就職支援の概要・カリキュラム'!$A$1:$I$35</definedName>
    <definedName name="_xlnm.Print_Area" localSheetId="9">'９就職担当名簿'!$A$1:$O$23</definedName>
    <definedName name="_xlnm.Print_Area" localSheetId="0">入力表!$A$1:$Y$60</definedName>
    <definedName name="_xlnm.Print_Titles" localSheetId="1">'１契約者及び訓練規模等'!$2:$4</definedName>
    <definedName name="_xlnm.Print_Titles" localSheetId="3">'３訓練実施施設の概要'!$1:$2</definedName>
    <definedName name="_xlnm.Print_Titles" localSheetId="6">'６準備カリキュラム'!$6:$9</definedName>
    <definedName name="_xlnm.Print_Titles" localSheetId="7">'７実訓練カリキュラム'!$6:$9</definedName>
    <definedName name="学科時間" localSheetId="10">[1]入力表!$I$13</definedName>
    <definedName name="学科時間">入力表!$I$13</definedName>
    <definedName name="実技時間" localSheetId="10">[1]入力表!$J$13</definedName>
    <definedName name="実技時間">入力表!$J$13</definedName>
    <definedName name="実訓練時間" localSheetId="10">[1]入力表!$H$13</definedName>
    <definedName name="実訓練時間">入力表!$H$13</definedName>
    <definedName name="就職支援時間" localSheetId="10">[1]入力表!$K$13</definedName>
    <definedName name="就職支援時間">入力表!$K$13</definedName>
    <definedName name="準備講習時間" localSheetId="10">[1]入力表!$C$13</definedName>
    <definedName name="準備講習時間">入力表!$C$13</definedName>
  </definedNames>
  <calcPr calcId="145621"/>
</workbook>
</file>

<file path=xl/calcChain.xml><?xml version="1.0" encoding="utf-8"?>
<calcChain xmlns="http://schemas.openxmlformats.org/spreadsheetml/2006/main">
  <c r="P53" i="33" l="1"/>
  <c r="L53" i="33"/>
  <c r="H53" i="33"/>
  <c r="D53" i="33"/>
  <c r="Q52" i="33"/>
  <c r="O51" i="33"/>
  <c r="K51" i="33"/>
  <c r="G51" i="33"/>
  <c r="C51" i="33"/>
  <c r="Q50" i="33"/>
  <c r="O54" i="33" s="1"/>
  <c r="Q49" i="33"/>
  <c r="Q48" i="33"/>
  <c r="Q47" i="33"/>
  <c r="O46" i="33"/>
  <c r="K46" i="33"/>
  <c r="G46" i="33"/>
  <c r="C46" i="33"/>
  <c r="Q46" i="33" s="1"/>
  <c r="B44"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A16" i="33"/>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B45" i="33" s="1"/>
  <c r="E15" i="33"/>
  <c r="E16" i="33" s="1"/>
  <c r="B15" i="33"/>
  <c r="A14" i="33"/>
  <c r="P9" i="33"/>
  <c r="P8" i="33"/>
  <c r="P7" i="33"/>
  <c r="P6" i="33"/>
  <c r="O4" i="33"/>
  <c r="O3" i="33"/>
  <c r="F16" i="33" l="1"/>
  <c r="E17" i="33"/>
  <c r="E14" i="33"/>
  <c r="F15" i="33"/>
  <c r="G53" i="33"/>
  <c r="B43" i="33"/>
  <c r="K54" i="33"/>
  <c r="C54" i="33"/>
  <c r="C53" i="33"/>
  <c r="K53" i="33"/>
  <c r="G54" i="33"/>
  <c r="O53" i="33"/>
  <c r="E18" i="33" l="1"/>
  <c r="F17" i="33"/>
  <c r="E19" i="33" l="1"/>
  <c r="F18" i="33"/>
  <c r="E57" i="19"/>
  <c r="E20" i="33" l="1"/>
  <c r="F19" i="33"/>
  <c r="G6" i="16"/>
  <c r="D6" i="16"/>
  <c r="N36" i="19"/>
  <c r="G36" i="19"/>
  <c r="I22" i="19"/>
  <c r="P22" i="19"/>
  <c r="E21" i="33" l="1"/>
  <c r="F20" i="33"/>
  <c r="J21" i="21"/>
  <c r="E22" i="33" l="1"/>
  <c r="F21" i="33"/>
  <c r="F29" i="25"/>
  <c r="F30" i="25"/>
  <c r="H29" i="25"/>
  <c r="E8" i="16"/>
  <c r="H7" i="16"/>
  <c r="E23" i="33" l="1"/>
  <c r="F22" i="33"/>
  <c r="P9" i="31"/>
  <c r="P8" i="31"/>
  <c r="P7" i="31"/>
  <c r="P6" i="31"/>
  <c r="E24" i="33" l="1"/>
  <c r="F23" i="33"/>
  <c r="O3" i="31"/>
  <c r="A16" i="31"/>
  <c r="A14" i="31"/>
  <c r="E25" i="33" l="1"/>
  <c r="F24" i="33"/>
  <c r="E3" i="4"/>
  <c r="E26" i="33" l="1"/>
  <c r="F25" i="33"/>
  <c r="D53" i="31"/>
  <c r="E27" i="33" l="1"/>
  <c r="F26" i="33"/>
  <c r="O51" i="31"/>
  <c r="E28" i="33" l="1"/>
  <c r="F27" i="33"/>
  <c r="P53" i="31"/>
  <c r="E29" i="33" l="1"/>
  <c r="F28" i="33"/>
  <c r="G41" i="1"/>
  <c r="H41" i="1"/>
  <c r="I41" i="1"/>
  <c r="G42" i="1"/>
  <c r="I42" i="1"/>
  <c r="E30" i="33" l="1"/>
  <c r="F29" i="33"/>
  <c r="E32" i="25"/>
  <c r="E31" i="33" l="1"/>
  <c r="F30" i="33"/>
  <c r="K1" i="19"/>
  <c r="J1" i="19"/>
  <c r="E32" i="33" l="1"/>
  <c r="F31" i="33"/>
  <c r="B16" i="31"/>
  <c r="G51" i="31"/>
  <c r="L53" i="31"/>
  <c r="H53" i="31"/>
  <c r="B15" i="31"/>
  <c r="E33" i="33" l="1"/>
  <c r="F32" i="33"/>
  <c r="A17" i="31"/>
  <c r="B17" i="31" s="1"/>
  <c r="I38" i="1"/>
  <c r="G38" i="1"/>
  <c r="I37" i="1"/>
  <c r="H37" i="1"/>
  <c r="G37" i="1"/>
  <c r="I19" i="1"/>
  <c r="G19" i="1"/>
  <c r="I18" i="1"/>
  <c r="H18" i="1"/>
  <c r="G18" i="1"/>
  <c r="I15" i="1"/>
  <c r="G15" i="1"/>
  <c r="I14" i="1"/>
  <c r="H14" i="1"/>
  <c r="G14" i="1"/>
  <c r="D17" i="1"/>
  <c r="D13" i="1"/>
  <c r="D40" i="1"/>
  <c r="K50" i="19"/>
  <c r="H50" i="19"/>
  <c r="H13" i="19"/>
  <c r="D24" i="25" s="1"/>
  <c r="S1" i="19"/>
  <c r="R1" i="19"/>
  <c r="O1" i="19"/>
  <c r="C6" i="1"/>
  <c r="D25" i="25"/>
  <c r="I24" i="25"/>
  <c r="G24" i="25"/>
  <c r="I22" i="25"/>
  <c r="D31" i="25"/>
  <c r="G46" i="31"/>
  <c r="C46" i="31"/>
  <c r="C19" i="15"/>
  <c r="J33" i="5"/>
  <c r="E21" i="25"/>
  <c r="D20" i="25"/>
  <c r="H9" i="4"/>
  <c r="D9" i="4"/>
  <c r="J38" i="20"/>
  <c r="O4" i="31"/>
  <c r="K46" i="31"/>
  <c r="O46" i="31"/>
  <c r="Q47" i="31"/>
  <c r="C53" i="31" s="1"/>
  <c r="Q48" i="31"/>
  <c r="Q49" i="31"/>
  <c r="K53" i="31" s="1"/>
  <c r="Q50" i="31"/>
  <c r="C51" i="31"/>
  <c r="K51" i="31"/>
  <c r="Q52" i="31"/>
  <c r="E3" i="16"/>
  <c r="F3" i="20"/>
  <c r="F3" i="27"/>
  <c r="H31" i="25"/>
  <c r="D16" i="16"/>
  <c r="H8" i="20"/>
  <c r="F8" i="20"/>
  <c r="D7" i="27"/>
  <c r="B35" i="27" s="1"/>
  <c r="J34" i="27"/>
  <c r="I3" i="27"/>
  <c r="D4" i="27"/>
  <c r="I3" i="5"/>
  <c r="F3" i="5"/>
  <c r="G32" i="25"/>
  <c r="E28" i="25"/>
  <c r="H27" i="25"/>
  <c r="E27" i="25"/>
  <c r="G26" i="25"/>
  <c r="E26" i="25"/>
  <c r="I26" i="25"/>
  <c r="D23" i="25"/>
  <c r="E22" i="25"/>
  <c r="G22" i="25"/>
  <c r="C23" i="14"/>
  <c r="C24" i="14" s="1"/>
  <c r="C21" i="21"/>
  <c r="D3" i="21"/>
  <c r="I32" i="16"/>
  <c r="J67" i="20"/>
  <c r="H9" i="16"/>
  <c r="F9" i="16"/>
  <c r="D9" i="16"/>
  <c r="L9" i="4"/>
  <c r="H51" i="1"/>
  <c r="F51" i="1"/>
  <c r="D51" i="1"/>
  <c r="H50" i="1"/>
  <c r="F50" i="1"/>
  <c r="D50" i="1"/>
  <c r="H49" i="1"/>
  <c r="F49" i="1"/>
  <c r="D49" i="1"/>
  <c r="D48" i="1"/>
  <c r="D47" i="1"/>
  <c r="D46" i="1"/>
  <c r="G45" i="1"/>
  <c r="D45" i="1"/>
  <c r="G44" i="1"/>
  <c r="D44" i="1"/>
  <c r="D43" i="1"/>
  <c r="D42" i="1"/>
  <c r="D41" i="1"/>
  <c r="G39" i="1"/>
  <c r="D39" i="1"/>
  <c r="D38" i="1"/>
  <c r="D37" i="1"/>
  <c r="G35" i="1"/>
  <c r="D35" i="1"/>
  <c r="G3" i="25"/>
  <c r="D5" i="25"/>
  <c r="D6" i="25"/>
  <c r="D7" i="25"/>
  <c r="D8" i="25"/>
  <c r="D9" i="25"/>
  <c r="D10" i="25"/>
  <c r="D11" i="25"/>
  <c r="D12" i="25"/>
  <c r="E13" i="25"/>
  <c r="E14" i="25"/>
  <c r="E15" i="25"/>
  <c r="E16" i="25"/>
  <c r="D20" i="1"/>
  <c r="D19" i="1"/>
  <c r="D18" i="1"/>
  <c r="G16" i="1"/>
  <c r="D16" i="1"/>
  <c r="H11" i="1"/>
  <c r="H11" i="16"/>
  <c r="F11" i="16"/>
  <c r="D11" i="16"/>
  <c r="B4" i="14"/>
  <c r="B3" i="14"/>
  <c r="M4" i="21"/>
  <c r="M3" i="21"/>
  <c r="O4" i="15"/>
  <c r="O3" i="15"/>
  <c r="C10" i="16"/>
  <c r="H8" i="16"/>
  <c r="D7" i="16"/>
  <c r="C4" i="16"/>
  <c r="H3" i="16"/>
  <c r="D4" i="20"/>
  <c r="I3" i="20"/>
  <c r="K12" i="4"/>
  <c r="D12" i="4"/>
  <c r="K11" i="4"/>
  <c r="D11" i="4"/>
  <c r="K10" i="4"/>
  <c r="D10" i="4"/>
  <c r="L8" i="4"/>
  <c r="H8" i="4"/>
  <c r="C7" i="4"/>
  <c r="D6" i="4"/>
  <c r="E5" i="4"/>
  <c r="C4" i="4"/>
  <c r="L3" i="4"/>
  <c r="G34" i="1"/>
  <c r="D34" i="1"/>
  <c r="C33" i="1"/>
  <c r="C32" i="1"/>
  <c r="C31" i="1"/>
  <c r="C30" i="1"/>
  <c r="C29" i="1"/>
  <c r="H28" i="1"/>
  <c r="F28" i="1"/>
  <c r="D28" i="1"/>
  <c r="H27" i="1"/>
  <c r="F27" i="1"/>
  <c r="D27" i="1"/>
  <c r="H26" i="1"/>
  <c r="F26" i="1"/>
  <c r="D26" i="1"/>
  <c r="D25" i="1"/>
  <c r="D24" i="1"/>
  <c r="D23" i="1"/>
  <c r="G22" i="1"/>
  <c r="D22" i="1"/>
  <c r="G21" i="1"/>
  <c r="D21" i="1"/>
  <c r="D15" i="1"/>
  <c r="D14" i="1"/>
  <c r="G12" i="1"/>
  <c r="D12" i="1"/>
  <c r="C11" i="1"/>
  <c r="G10" i="1"/>
  <c r="D10" i="1"/>
  <c r="C9" i="1"/>
  <c r="C7" i="1"/>
  <c r="C8" i="1"/>
  <c r="C5" i="1"/>
  <c r="C4" i="1"/>
  <c r="C3" i="1"/>
  <c r="J71" i="20"/>
  <c r="E34" i="33" l="1"/>
  <c r="F33" i="33"/>
  <c r="B33" i="16"/>
  <c r="D3" i="15"/>
  <c r="D8" i="4"/>
  <c r="C23" i="21"/>
  <c r="O54" i="31"/>
  <c r="C54" i="31"/>
  <c r="A18" i="31"/>
  <c r="A19" i="31" s="1"/>
  <c r="K54" i="31"/>
  <c r="B74" i="20"/>
  <c r="D7" i="20"/>
  <c r="B18" i="31"/>
  <c r="G54" i="31"/>
  <c r="B73" i="20"/>
  <c r="O53" i="31"/>
  <c r="Q46" i="31"/>
  <c r="D20" i="15"/>
  <c r="J68" i="20"/>
  <c r="G53" i="31"/>
  <c r="E35" i="33" l="1"/>
  <c r="F34" i="33"/>
  <c r="A20" i="31"/>
  <c r="B19" i="31"/>
  <c r="E36" i="33" l="1"/>
  <c r="F35" i="33"/>
  <c r="A21" i="31"/>
  <c r="B20" i="31"/>
  <c r="E37" i="33" l="1"/>
  <c r="F36" i="33"/>
  <c r="B21" i="31"/>
  <c r="A22" i="31"/>
  <c r="E38" i="33" l="1"/>
  <c r="F37" i="33"/>
  <c r="B22" i="31"/>
  <c r="A23" i="31"/>
  <c r="E39" i="33" l="1"/>
  <c r="F38" i="33"/>
  <c r="B23" i="31"/>
  <c r="A24" i="31"/>
  <c r="E40" i="33" l="1"/>
  <c r="F39" i="33"/>
  <c r="B24" i="31"/>
  <c r="A25" i="31"/>
  <c r="E41" i="33" l="1"/>
  <c r="F40" i="33"/>
  <c r="A26" i="31"/>
  <c r="B25" i="31"/>
  <c r="E42" i="33" l="1"/>
  <c r="F41" i="33"/>
  <c r="A27" i="31"/>
  <c r="B26" i="31"/>
  <c r="E43" i="33" l="1"/>
  <c r="F42" i="33"/>
  <c r="B27" i="31"/>
  <c r="A28" i="31"/>
  <c r="E44" i="33" l="1"/>
  <c r="F43" i="33"/>
  <c r="A29" i="31"/>
  <c r="B28" i="31"/>
  <c r="E45" i="33" l="1"/>
  <c r="F44" i="33"/>
  <c r="B29" i="31"/>
  <c r="A30" i="31"/>
  <c r="I15" i="33" l="1"/>
  <c r="F45" i="33"/>
  <c r="A31" i="31"/>
  <c r="B30" i="31"/>
  <c r="I16" i="33" l="1"/>
  <c r="I14" i="33"/>
  <c r="J15" i="33"/>
  <c r="A32" i="31"/>
  <c r="B31" i="31"/>
  <c r="I17" i="33" l="1"/>
  <c r="J16" i="33"/>
  <c r="B32" i="31"/>
  <c r="A33" i="31"/>
  <c r="I18" i="33" l="1"/>
  <c r="J17" i="33"/>
  <c r="B33" i="31"/>
  <c r="A34" i="31"/>
  <c r="I19" i="33" l="1"/>
  <c r="J18" i="33"/>
  <c r="B34" i="31"/>
  <c r="A35" i="31"/>
  <c r="I20" i="33" l="1"/>
  <c r="J19" i="33"/>
  <c r="A36" i="31"/>
  <c r="B35" i="31"/>
  <c r="I21" i="33" l="1"/>
  <c r="J20" i="33"/>
  <c r="A37" i="31"/>
  <c r="B36" i="31"/>
  <c r="I22" i="33" l="1"/>
  <c r="J21" i="33"/>
  <c r="B37" i="31"/>
  <c r="A38" i="31"/>
  <c r="I23" i="33" l="1"/>
  <c r="J22" i="33"/>
  <c r="B38" i="31"/>
  <c r="A39" i="31"/>
  <c r="I24" i="33" l="1"/>
  <c r="J23" i="33"/>
  <c r="A40" i="31"/>
  <c r="B39" i="31"/>
  <c r="I25" i="33" l="1"/>
  <c r="J24" i="33"/>
  <c r="A41" i="31"/>
  <c r="B40" i="31"/>
  <c r="I26" i="33" l="1"/>
  <c r="J25" i="33"/>
  <c r="B41" i="31"/>
  <c r="A42" i="31"/>
  <c r="I27" i="33" l="1"/>
  <c r="J26" i="33"/>
  <c r="B42" i="31"/>
  <c r="A43" i="31"/>
  <c r="I28" i="33" l="1"/>
  <c r="J27" i="33"/>
  <c r="A44" i="31"/>
  <c r="B43" i="31"/>
  <c r="I29" i="33" l="1"/>
  <c r="J28" i="33"/>
  <c r="B44" i="31"/>
  <c r="A45" i="31"/>
  <c r="I30" i="33" l="1"/>
  <c r="J29" i="33"/>
  <c r="E15" i="31"/>
  <c r="B45" i="31"/>
  <c r="I31" i="33" l="1"/>
  <c r="J30" i="33"/>
  <c r="E16" i="31"/>
  <c r="F16" i="31" s="1"/>
  <c r="E14" i="31"/>
  <c r="F15" i="31"/>
  <c r="I32" i="33" l="1"/>
  <c r="J31" i="33"/>
  <c r="E17" i="31"/>
  <c r="I33" i="33" l="1"/>
  <c r="J32" i="33"/>
  <c r="F17" i="31"/>
  <c r="E18" i="31"/>
  <c r="I34" i="33" l="1"/>
  <c r="J33" i="33"/>
  <c r="F18" i="31"/>
  <c r="E19" i="31"/>
  <c r="I35" i="33" l="1"/>
  <c r="J34" i="33"/>
  <c r="F19" i="31"/>
  <c r="E20" i="31"/>
  <c r="I36" i="33" l="1"/>
  <c r="J35" i="33"/>
  <c r="F20" i="31"/>
  <c r="E21" i="31"/>
  <c r="I37" i="33" l="1"/>
  <c r="J36" i="33"/>
  <c r="E22" i="31"/>
  <c r="F21" i="31"/>
  <c r="I38" i="33" l="1"/>
  <c r="J37" i="33"/>
  <c r="F22" i="31"/>
  <c r="E23" i="31"/>
  <c r="I39" i="33" l="1"/>
  <c r="J38" i="33"/>
  <c r="F23" i="31"/>
  <c r="E24" i="31"/>
  <c r="I40" i="33" l="1"/>
  <c r="J39" i="33"/>
  <c r="F24" i="31"/>
  <c r="E25" i="31"/>
  <c r="I41" i="33" l="1"/>
  <c r="J40" i="33"/>
  <c r="F25" i="31"/>
  <c r="E26" i="31"/>
  <c r="I42" i="33" l="1"/>
  <c r="J41" i="33"/>
  <c r="F26" i="31"/>
  <c r="E27" i="31"/>
  <c r="I43" i="33" l="1"/>
  <c r="J42" i="33"/>
  <c r="E28" i="31"/>
  <c r="F27" i="31"/>
  <c r="I44" i="33" l="1"/>
  <c r="J43" i="33"/>
  <c r="E29" i="31"/>
  <c r="F28" i="31"/>
  <c r="M15" i="33" l="1"/>
  <c r="J44" i="33"/>
  <c r="E30" i="31"/>
  <c r="F29" i="31"/>
  <c r="M14" i="33" l="1"/>
  <c r="N15" i="33"/>
  <c r="M16" i="33"/>
  <c r="E31" i="31"/>
  <c r="F30" i="31"/>
  <c r="N16" i="33" l="1"/>
  <c r="M17" i="33"/>
  <c r="E32" i="31"/>
  <c r="F31" i="31"/>
  <c r="M18" i="33" l="1"/>
  <c r="N17" i="33"/>
  <c r="F32" i="31"/>
  <c r="E33" i="31"/>
  <c r="N18" i="33" l="1"/>
  <c r="M19" i="33"/>
  <c r="F33" i="31"/>
  <c r="E34" i="31"/>
  <c r="M20" i="33" l="1"/>
  <c r="N19" i="33"/>
  <c r="E35" i="31"/>
  <c r="E36" i="31" s="1"/>
  <c r="F34" i="31"/>
  <c r="M21" i="33" l="1"/>
  <c r="N20" i="33"/>
  <c r="F36" i="31"/>
  <c r="E37" i="31"/>
  <c r="F37" i="31" s="1"/>
  <c r="F35" i="31"/>
  <c r="M22" i="33" l="1"/>
  <c r="N21" i="33"/>
  <c r="E38" i="31"/>
  <c r="M23" i="33" l="1"/>
  <c r="N22" i="33"/>
  <c r="E39" i="31"/>
  <c r="F38" i="31"/>
  <c r="M24" i="33" l="1"/>
  <c r="N23" i="33"/>
  <c r="F39" i="31"/>
  <c r="E40" i="31"/>
  <c r="M25" i="33" l="1"/>
  <c r="N24" i="33"/>
  <c r="F40" i="31"/>
  <c r="E41" i="31"/>
  <c r="M26" i="33" l="1"/>
  <c r="N25" i="33"/>
  <c r="F41" i="31"/>
  <c r="E42" i="31"/>
  <c r="M27" i="33" l="1"/>
  <c r="N26" i="33"/>
  <c r="F42" i="31"/>
  <c r="E43" i="31"/>
  <c r="M28" i="33" l="1"/>
  <c r="N27" i="33"/>
  <c r="F43" i="31"/>
  <c r="E44" i="31"/>
  <c r="E45" i="31" s="1"/>
  <c r="M29" i="33" l="1"/>
  <c r="N28" i="33"/>
  <c r="F45" i="31"/>
  <c r="I15" i="31"/>
  <c r="I14" i="31" s="1"/>
  <c r="F44" i="31"/>
  <c r="M30" i="33" l="1"/>
  <c r="N29" i="33"/>
  <c r="J15" i="31"/>
  <c r="I16" i="31"/>
  <c r="M31" i="33" l="1"/>
  <c r="N30" i="33"/>
  <c r="I17" i="31"/>
  <c r="J16" i="31"/>
  <c r="M32" i="33" l="1"/>
  <c r="N31" i="33"/>
  <c r="I18" i="31"/>
  <c r="J17" i="31"/>
  <c r="M33" i="33" l="1"/>
  <c r="N32" i="33"/>
  <c r="J18" i="31"/>
  <c r="I19" i="31"/>
  <c r="M34" i="33" l="1"/>
  <c r="N33" i="33"/>
  <c r="I20" i="31"/>
  <c r="J19" i="31"/>
  <c r="M35" i="33" l="1"/>
  <c r="N34" i="33"/>
  <c r="I21" i="31"/>
  <c r="J20" i="31"/>
  <c r="M36" i="33" l="1"/>
  <c r="N35" i="33"/>
  <c r="I22" i="31"/>
  <c r="J21" i="31"/>
  <c r="M37" i="33" l="1"/>
  <c r="N36" i="33"/>
  <c r="I23" i="31"/>
  <c r="J22" i="31"/>
  <c r="M38" i="33" l="1"/>
  <c r="N37" i="33"/>
  <c r="I24" i="31"/>
  <c r="J23" i="31"/>
  <c r="M39" i="33" l="1"/>
  <c r="N38" i="33"/>
  <c r="I25" i="31"/>
  <c r="J24" i="31"/>
  <c r="M40" i="33" l="1"/>
  <c r="N39" i="33"/>
  <c r="I26" i="31"/>
  <c r="J25" i="31"/>
  <c r="M41" i="33" l="1"/>
  <c r="N40" i="33"/>
  <c r="I27" i="31"/>
  <c r="J26" i="31"/>
  <c r="M42" i="33" l="1"/>
  <c r="N41" i="33"/>
  <c r="J27" i="31"/>
  <c r="I28" i="31"/>
  <c r="M43" i="33" l="1"/>
  <c r="N42" i="33"/>
  <c r="J28" i="31"/>
  <c r="I29" i="31"/>
  <c r="M44" i="33" l="1"/>
  <c r="N43" i="33"/>
  <c r="I30" i="31"/>
  <c r="J29" i="31"/>
  <c r="M45" i="33" l="1"/>
  <c r="N45" i="33" s="1"/>
  <c r="N44" i="33"/>
  <c r="J30" i="31"/>
  <c r="I31" i="31"/>
  <c r="I32" i="31" l="1"/>
  <c r="J31" i="31"/>
  <c r="J32" i="31" l="1"/>
  <c r="I33" i="31"/>
  <c r="J33" i="31" l="1"/>
  <c r="I34" i="31"/>
  <c r="I35" i="31" l="1"/>
  <c r="I36" i="31" s="1"/>
  <c r="J34" i="31"/>
  <c r="J36" i="31" l="1"/>
  <c r="I37" i="31"/>
  <c r="J37" i="31" s="1"/>
  <c r="J35" i="31"/>
  <c r="I38" i="31" l="1"/>
  <c r="I39" i="31" l="1"/>
  <c r="J38" i="31"/>
  <c r="J39" i="31" l="1"/>
  <c r="I40" i="31"/>
  <c r="J40" i="31" l="1"/>
  <c r="I41" i="31"/>
  <c r="I42" i="31" s="1"/>
  <c r="J42" i="31" l="1"/>
  <c r="M15" i="31"/>
  <c r="J41" i="31"/>
  <c r="M14" i="31" l="1"/>
  <c r="M16" i="31" l="1"/>
  <c r="N15" i="31"/>
  <c r="M17" i="31" l="1"/>
  <c r="N16" i="31"/>
  <c r="M18" i="31" l="1"/>
  <c r="N17" i="31"/>
  <c r="N18" i="31" l="1"/>
  <c r="M19" i="31"/>
  <c r="M20" i="31" l="1"/>
  <c r="N19" i="31"/>
  <c r="M21" i="31" l="1"/>
  <c r="N20" i="31"/>
  <c r="N21" i="31" l="1"/>
  <c r="M22" i="31"/>
  <c r="M23" i="31" l="1"/>
  <c r="M24" i="31" s="1"/>
  <c r="N22" i="31"/>
  <c r="N24" i="31" l="1"/>
  <c r="M25" i="31"/>
  <c r="N25" i="31" s="1"/>
  <c r="N23" i="31"/>
  <c r="M26" i="31" l="1"/>
  <c r="N26" i="31" l="1"/>
  <c r="M27" i="31"/>
  <c r="M28" i="31" l="1"/>
  <c r="N27" i="31"/>
  <c r="N28" i="31" l="1"/>
  <c r="M29" i="31"/>
  <c r="M30" i="31" l="1"/>
  <c r="N29" i="31"/>
  <c r="M31" i="31" l="1"/>
  <c r="N30" i="31"/>
  <c r="M32" i="31" l="1"/>
  <c r="N31" i="31"/>
  <c r="N32" i="31" l="1"/>
  <c r="M33" i="31"/>
  <c r="M34" i="31" l="1"/>
  <c r="N33" i="31"/>
  <c r="M35" i="31" l="1"/>
  <c r="N34" i="31"/>
  <c r="N35" i="31" l="1"/>
  <c r="M36" i="31"/>
  <c r="N36" i="31" l="1"/>
  <c r="M37" i="31"/>
  <c r="N37" i="31" l="1"/>
  <c r="M38" i="31"/>
  <c r="M39" i="31" l="1"/>
  <c r="N38" i="31"/>
  <c r="N39" i="31" l="1"/>
  <c r="D36" i="1" l="1"/>
</calcChain>
</file>

<file path=xl/comments1.xml><?xml version="1.0" encoding="utf-8"?>
<comments xmlns="http://schemas.openxmlformats.org/spreadsheetml/2006/main">
  <authors>
    <author>TAIMS</author>
  </authors>
  <commentList>
    <comment ref="C5" authorId="0">
      <text>
        <r>
          <rPr>
            <sz val="9"/>
            <color indexed="81"/>
            <rFont val="ＭＳ Ｐゴシック"/>
            <family val="3"/>
            <charset val="128"/>
          </rPr>
          <t xml:space="preserve">
　複数月提案する場合は、提案月数と同数の施設を提案すること。　
　実施施設が３施設以上になる場合は、別紙として訓練実施施設の概要を添付すること。
</t>
        </r>
      </text>
    </comment>
  </commentList>
</comments>
</file>

<file path=xl/comments2.xml><?xml version="1.0" encoding="utf-8"?>
<comments xmlns="http://schemas.openxmlformats.org/spreadsheetml/2006/main">
  <authors>
    <author>東京都</author>
  </authors>
  <commentList>
    <comment ref="F8" authorId="0">
      <text>
        <r>
          <rPr>
            <sz val="8"/>
            <color indexed="81"/>
            <rFont val="ＭＳ Ｐゴシック"/>
            <family val="3"/>
            <charset val="128"/>
          </rPr>
          <t>担当する科目をすべて記入</t>
        </r>
        <r>
          <rPr>
            <sz val="9"/>
            <color indexed="81"/>
            <rFont val="ＭＳ Ｐゴシック"/>
            <family val="3"/>
            <charset val="128"/>
          </rPr>
          <t xml:space="preserve">
</t>
        </r>
      </text>
    </comment>
    <comment ref="I9" authorId="0">
      <text>
        <r>
          <rPr>
            <sz val="8"/>
            <color indexed="81"/>
            <rFont val="ＭＳ Ｐゴシック"/>
            <family val="3"/>
            <charset val="128"/>
          </rPr>
          <t>高専（高等専門学校）とは,5年生の高等教育機関で,工業系と航空のみ。(都立1校)</t>
        </r>
      </text>
    </comment>
    <comment ref="L10" authorId="0">
      <text>
        <r>
          <rPr>
            <sz val="8"/>
            <color indexed="81"/>
            <rFont val="ＭＳ Ｐゴシック"/>
            <family val="3"/>
            <charset val="128"/>
          </rPr>
          <t>専門校卒、高卒で実務経験が４年以下の場合「その他」に該当</t>
        </r>
      </text>
    </comment>
    <comment ref="O10" authorId="0">
      <text>
        <r>
          <rPr>
            <sz val="8"/>
            <color indexed="81"/>
            <rFont val="ＭＳ Ｐゴシック"/>
            <family val="3"/>
            <charset val="128"/>
          </rPr>
          <t>講師資格が「その他」、
かつ実務経験が４年以下の場合には、
科目に関連する上位の国家資格が必要</t>
        </r>
      </text>
    </comment>
  </commentList>
</comments>
</file>

<file path=xl/comments3.xml><?xml version="1.0" encoding="utf-8"?>
<comments xmlns="http://schemas.openxmlformats.org/spreadsheetml/2006/main">
  <authors>
    <author>TAIMS</author>
    <author>東京都</author>
  </authors>
  <commentList>
    <comment ref="C12" authorId="0">
      <text>
        <r>
          <rPr>
            <b/>
            <sz val="9"/>
            <color indexed="81"/>
            <rFont val="ＭＳ Ｐゴシック"/>
            <family val="3"/>
            <charset val="128"/>
          </rPr>
          <t>職業紹介権を有している場合、それを活用した具体的な支援策を必ず盛り込むこと。</t>
        </r>
      </text>
    </comment>
    <comment ref="E29" authorId="1">
      <text>
        <r>
          <rPr>
            <sz val="10"/>
            <color indexed="81"/>
            <rFont val="ＭＳ Ｐゴシック"/>
            <family val="3"/>
            <charset val="128"/>
          </rPr>
          <t xml:space="preserve">以下の要領で記載すること
</t>
        </r>
        <r>
          <rPr>
            <b/>
            <sz val="10"/>
            <color indexed="81"/>
            <rFont val="ＭＳ Ｐゴシック"/>
            <family val="3"/>
            <charset val="128"/>
          </rPr>
          <t>○就職支援時間内で実施する場合：</t>
        </r>
        <r>
          <rPr>
            <sz val="10"/>
            <color indexed="81"/>
            <rFont val="ＭＳ Ｐゴシック"/>
            <family val="3"/>
            <charset val="128"/>
          </rPr>
          <t xml:space="preserve">「就職支援時間内に実施」
</t>
        </r>
        <r>
          <rPr>
            <b/>
            <sz val="10"/>
            <color indexed="81"/>
            <rFont val="ＭＳ Ｐゴシック"/>
            <family val="3"/>
            <charset val="128"/>
          </rPr>
          <t>○時間外に実施する可能性がある場合：</t>
        </r>
        <r>
          <rPr>
            <sz val="10"/>
            <color indexed="81"/>
            <rFont val="ＭＳ Ｐゴシック"/>
            <family val="3"/>
            <charset val="128"/>
          </rPr>
          <t xml:space="preserve">「放課後等時間外実施の場合有」
</t>
        </r>
        <r>
          <rPr>
            <b/>
            <sz val="10"/>
            <color indexed="81"/>
            <rFont val="ＭＳ Ｐゴシック"/>
            <family val="3"/>
            <charset val="128"/>
          </rPr>
          <t>○確実に時間外を含む場合：</t>
        </r>
        <r>
          <rPr>
            <sz val="10"/>
            <color indexed="81"/>
            <rFont val="ＭＳ Ｐゴシック"/>
            <family val="3"/>
            <charset val="128"/>
          </rPr>
          <t xml:space="preserve">「放課後等時間外を含めて実施」
</t>
        </r>
        <r>
          <rPr>
            <b/>
            <sz val="10"/>
            <color indexed="81"/>
            <rFont val="ＭＳ Ｐゴシック"/>
            <family val="3"/>
            <charset val="128"/>
          </rPr>
          <t>○時間外のみで実施する場合：</t>
        </r>
        <r>
          <rPr>
            <sz val="10"/>
            <color indexed="81"/>
            <rFont val="ＭＳ Ｐゴシック"/>
            <family val="3"/>
            <charset val="128"/>
          </rPr>
          <t>「放課後等時間外に実施」</t>
        </r>
        <r>
          <rPr>
            <sz val="9"/>
            <color indexed="81"/>
            <rFont val="ＭＳ Ｐゴシック"/>
            <family val="3"/>
            <charset val="128"/>
          </rPr>
          <t xml:space="preserve">
</t>
        </r>
      </text>
    </comment>
    <comment ref="E31" authorId="1">
      <text>
        <r>
          <rPr>
            <sz val="9"/>
            <color indexed="81"/>
            <rFont val="ＭＳ Ｐゴシック"/>
            <family val="3"/>
            <charset val="128"/>
          </rPr>
          <t>以下の要領で記載すること。
○就職活動日は</t>
        </r>
        <r>
          <rPr>
            <b/>
            <u/>
            <sz val="9"/>
            <color indexed="81"/>
            <rFont val="ＭＳ Ｐゴシック"/>
            <family val="3"/>
            <charset val="128"/>
          </rPr>
          <t>1回を1日単位</t>
        </r>
        <r>
          <rPr>
            <sz val="9"/>
            <color indexed="81"/>
            <rFont val="ＭＳ Ｐゴシック"/>
            <family val="3"/>
            <charset val="128"/>
          </rPr>
          <t>で設定すること。
　</t>
        </r>
        <r>
          <rPr>
            <b/>
            <sz val="9"/>
            <color indexed="81"/>
            <rFont val="ＭＳ Ｐゴシック"/>
            <family val="3"/>
            <charset val="128"/>
          </rPr>
          <t>（※ただし、</t>
        </r>
        <r>
          <rPr>
            <b/>
            <u/>
            <sz val="9"/>
            <color indexed="81"/>
            <rFont val="ＭＳ Ｐゴシック"/>
            <family val="3"/>
            <charset val="128"/>
          </rPr>
          <t>就職支援時間には含まないため、当該シート及び「９ 月別カリキュラム」には就職支援時間は記載しない。</t>
        </r>
        <r>
          <rPr>
            <b/>
            <sz val="9"/>
            <color indexed="81"/>
            <rFont val="ＭＳ Ｐゴシック"/>
            <family val="3"/>
            <charset val="128"/>
          </rPr>
          <t>）</t>
        </r>
        <r>
          <rPr>
            <sz val="9"/>
            <color indexed="81"/>
            <rFont val="ＭＳ Ｐゴシック"/>
            <family val="3"/>
            <charset val="128"/>
          </rPr>
          <t xml:space="preserve">
○就職活動日の実施日を記載すること。
　</t>
        </r>
        <r>
          <rPr>
            <b/>
            <sz val="9"/>
            <color indexed="81"/>
            <rFont val="ＭＳ Ｐゴシック"/>
            <family val="3"/>
            <charset val="128"/>
          </rPr>
          <t>（ただし、</t>
        </r>
        <r>
          <rPr>
            <b/>
            <u/>
            <sz val="9"/>
            <color indexed="81"/>
            <rFont val="ＭＳ Ｐゴシック"/>
            <family val="3"/>
            <charset val="128"/>
          </rPr>
          <t>訓練日には含まないため、「９ 月別カリキュラム」には「就職活動日」を記載しない。</t>
        </r>
        <r>
          <rPr>
            <b/>
            <sz val="9"/>
            <color indexed="81"/>
            <rFont val="ＭＳ Ｐゴシック"/>
            <family val="3"/>
            <charset val="128"/>
          </rPr>
          <t>）</t>
        </r>
        <r>
          <rPr>
            <sz val="9"/>
            <color indexed="81"/>
            <rFont val="ＭＳ Ｐゴシック"/>
            <family val="3"/>
            <charset val="128"/>
          </rPr>
          <t xml:space="preserve">
○必ず訓練最終月（歴月上の最終月）に1回は「就職活動日」を実施すること。
</t>
        </r>
      </text>
    </comment>
  </commentList>
</comments>
</file>

<file path=xl/comments4.xml><?xml version="1.0" encoding="utf-8"?>
<comments xmlns="http://schemas.openxmlformats.org/spreadsheetml/2006/main">
  <authors>
    <author>東京都</author>
    <author>TAIMS</author>
  </authors>
  <commentList>
    <comment ref="B9" authorId="0">
      <text>
        <r>
          <rPr>
            <b/>
            <sz val="9"/>
            <color indexed="81"/>
            <rFont val="ＭＳ Ｐゴシック"/>
            <family val="3"/>
            <charset val="128"/>
          </rPr>
          <t>就職支援責任者の
氏名の前に◎を記入</t>
        </r>
      </text>
    </comment>
    <comment ref="G9" authorId="0">
      <text>
        <r>
          <rPr>
            <b/>
            <sz val="9"/>
            <color indexed="81"/>
            <rFont val="ＭＳ Ｐゴシック"/>
            <family val="3"/>
            <charset val="128"/>
          </rPr>
          <t>担当する科目名を全て記入</t>
        </r>
      </text>
    </comment>
    <comment ref="J10" authorId="0">
      <text>
        <r>
          <rPr>
            <sz val="8"/>
            <color indexed="81"/>
            <rFont val="ＭＳ Ｐゴシック"/>
            <family val="3"/>
            <charset val="128"/>
          </rPr>
          <t>ジョブカード作成アドバイザー証
　○：取得済み
　△：取得する見込み
　※△の場合は、関連資格欄に
　　　取得予定時期を明記すること。</t>
        </r>
      </text>
    </comment>
    <comment ref="M10" authorId="1">
      <text>
        <r>
          <rPr>
            <sz val="8"/>
            <color indexed="81"/>
            <rFont val="ＭＳ Ｐゴシック"/>
            <family val="3"/>
            <charset val="128"/>
          </rPr>
          <t>左欄記載の保有資格を
すべて記入すること。
新ジョブ・カードに対応した
支援体制を整備中の場合には
必要資格の取得予定日を記入すること。</t>
        </r>
      </text>
    </comment>
  </commentList>
</comments>
</file>

<file path=xl/comments5.xml><?xml version="1.0" encoding="utf-8"?>
<comments xmlns="http://schemas.openxmlformats.org/spreadsheetml/2006/main">
  <authors>
    <author>東京都</author>
  </authors>
  <commentList>
    <comment ref="G16" authorId="0">
      <text>
        <r>
          <rPr>
            <b/>
            <sz val="9"/>
            <color indexed="81"/>
            <rFont val="ＭＳ Ｐゴシック"/>
            <family val="3"/>
            <charset val="128"/>
          </rPr>
          <t>カリキュラム詳細に合わせて記入。
科目名に通し番号を付加すること。
例：基礎演習①、基礎演習②・・・</t>
        </r>
      </text>
    </comment>
    <comment ref="O45" authorId="0">
      <text>
        <r>
          <rPr>
            <b/>
            <sz val="9"/>
            <color indexed="81"/>
            <rFont val="ＭＳ Ｐゴシック"/>
            <family val="3"/>
            <charset val="128"/>
          </rPr>
          <t>入校式・修了式の日にち、時間数は変更できません。</t>
        </r>
      </text>
    </comment>
  </commentList>
</comments>
</file>

<file path=xl/comments6.xml><?xml version="1.0" encoding="utf-8"?>
<comments xmlns="http://schemas.openxmlformats.org/spreadsheetml/2006/main">
  <authors>
    <author>TAIMS</author>
  </authors>
  <commentList>
    <comment ref="G16"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 ref="O39" authorId="0">
      <text>
        <r>
          <rPr>
            <b/>
            <sz val="10"/>
            <color indexed="81"/>
            <rFont val="ＭＳ Ｐゴシック"/>
            <family val="3"/>
            <charset val="128"/>
          </rPr>
          <t>入校式・修了式の日にち、時間数は変更できません。</t>
        </r>
      </text>
    </comment>
  </commentList>
</comments>
</file>

<file path=xl/comments7.xml><?xml version="1.0" encoding="utf-8"?>
<comments xmlns="http://schemas.openxmlformats.org/spreadsheetml/2006/main">
  <authors>
    <author>TAIMS</author>
  </authors>
  <commentList>
    <comment ref="H8" authorId="0">
      <text>
        <r>
          <rPr>
            <b/>
            <sz val="9"/>
            <color indexed="81"/>
            <rFont val="ＭＳ Ｐゴシック"/>
            <family val="3"/>
            <charset val="128"/>
          </rPr>
          <t>提案状況一覧も忘れずに添付してください！</t>
        </r>
      </text>
    </comment>
  </commentList>
</comments>
</file>

<file path=xl/sharedStrings.xml><?xml version="1.0" encoding="utf-8"?>
<sst xmlns="http://schemas.openxmlformats.org/spreadsheetml/2006/main" count="976" uniqueCount="580">
  <si>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</si>
  <si>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</si>
  <si>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</si>
  <si>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</si>
  <si>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</si>
  <si>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</si>
  <si>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</si>
  <si>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</si>
  <si>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</si>
  <si>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</si>
  <si>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</si>
  <si>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の実務の経験を有するもの</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</si>
  <si>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の実務の経験を有するもの</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phoneticPr fontId="2"/>
  </si>
  <si>
    <t>学校の属性</t>
    <rPh sb="0" eb="2">
      <t>ガッコウ</t>
    </rPh>
    <rPh sb="3" eb="5">
      <t>ゾクセイ</t>
    </rPh>
    <phoneticPr fontId="2"/>
  </si>
  <si>
    <t>代表者氏名</t>
    <rPh sb="0" eb="3">
      <t>ダイヒョウシャ</t>
    </rPh>
    <rPh sb="3" eb="5">
      <t>シメイ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</si>
  <si>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</si>
  <si>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</si>
  <si>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</si>
  <si>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</si>
  <si>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</si>
  <si>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訓練目標</t>
    <rPh sb="0" eb="2">
      <t>クンレン</t>
    </rPh>
    <rPh sb="2" eb="4">
      <t>モクヒョウ</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</si>
  <si>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</si>
  <si>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</si>
  <si>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</si>
  <si>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</si>
  <si>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</si>
  <si>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学　　　科</t>
    <rPh sb="0" eb="1">
      <t>ガク</t>
    </rPh>
    <rPh sb="4" eb="5">
      <t>カ</t>
    </rPh>
    <phoneticPr fontId="2"/>
  </si>
  <si>
    <t>実　　　技</t>
    <rPh sb="0" eb="1">
      <t>ジツ</t>
    </rPh>
    <rPh sb="4" eb="5">
      <t>ワザ</t>
    </rPh>
    <phoneticPr fontId="2"/>
  </si>
  <si>
    <t>科　　目　　別　　内　　容</t>
    <rPh sb="0" eb="1">
      <t>カ</t>
    </rPh>
    <rPh sb="3" eb="4">
      <t>メ</t>
    </rPh>
    <rPh sb="6" eb="7">
      <t>ベツ</t>
    </rPh>
    <rPh sb="9" eb="10">
      <t>ナイ</t>
    </rPh>
    <rPh sb="12" eb="13">
      <t>カタチ</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</si>
  <si>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</si>
  <si>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</si>
  <si>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</si>
  <si>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</si>
  <si>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</si>
  <si>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</si>
  <si>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</si>
  <si>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（地図は別添）</t>
    <rPh sb="1" eb="3">
      <t>チズ</t>
    </rPh>
    <rPh sb="4" eb="6">
      <t>ベッテン</t>
    </rPh>
    <phoneticPr fontId="2"/>
  </si>
  <si>
    <t>月生</t>
    <rPh sb="0" eb="1">
      <t>ガツ</t>
    </rPh>
    <rPh sb="1" eb="2">
      <t>セイ</t>
    </rPh>
    <phoneticPr fontId="2"/>
  </si>
  <si>
    <t>受託可能月</t>
    <rPh sb="0" eb="2">
      <t>ジュタク</t>
    </rPh>
    <rPh sb="2" eb="4">
      <t>カノウ</t>
    </rPh>
    <rPh sb="4" eb="5">
      <t>ツキ</t>
    </rPh>
    <phoneticPr fontId="2"/>
  </si>
  <si>
    <t>メモリ</t>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</si>
  <si>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</si>
  <si>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</si>
  <si>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</si>
  <si>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</si>
  <si>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</si>
  <si>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</si>
  <si>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</si>
  <si>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事業指定番号
(介護関連のみ)</t>
    <rPh sb="0" eb="2">
      <t>ジギョウ</t>
    </rPh>
    <rPh sb="2" eb="4">
      <t>シテイ</t>
    </rPh>
    <rPh sb="4" eb="6">
      <t>バンゴウ</t>
    </rPh>
    <rPh sb="8" eb="10">
      <t>カイゴ</t>
    </rPh>
    <rPh sb="10" eb="12">
      <t>カンレン</t>
    </rPh>
    <phoneticPr fontId="2"/>
  </si>
  <si>
    <t>就職後の
関連職種</t>
    <rPh sb="0" eb="3">
      <t>シュウショクゴ</t>
    </rPh>
    <rPh sb="5" eb="7">
      <t>カンレン</t>
    </rPh>
    <rPh sb="7" eb="9">
      <t>ショクシュ</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</si>
  <si>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</si>
  <si>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</si>
  <si>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</si>
  <si>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</si>
  <si>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</si>
  <si>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</si>
  <si>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</si>
  <si>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所在地(区市から)</t>
    <rPh sb="0" eb="3">
      <t>ショザイチ</t>
    </rPh>
    <rPh sb="4" eb="6">
      <t>クシ</t>
    </rPh>
    <phoneticPr fontId="2"/>
  </si>
  <si>
    <t>訓練コース</t>
    <rPh sb="0" eb="2">
      <t>クンレン</t>
    </rPh>
    <phoneticPr fontId="2"/>
  </si>
  <si>
    <t>〒（半角）</t>
    <rPh sb="2" eb="4">
      <t>ハンカク</t>
    </rPh>
    <phoneticPr fontId="2"/>
  </si>
  <si>
    <t>電話（半角）
市外局番から</t>
    <rPh sb="0" eb="2">
      <t>デンワ</t>
    </rPh>
    <rPh sb="3" eb="5">
      <t>ハンカク</t>
    </rPh>
    <rPh sb="7" eb="9">
      <t>シガイ</t>
    </rPh>
    <rPh sb="9" eb="11">
      <t>キョクバン</t>
    </rPh>
    <phoneticPr fontId="2"/>
  </si>
  <si>
    <t>FAX（半角）
市外局番から</t>
    <rPh sb="4" eb="6">
      <t>ハンカク</t>
    </rPh>
    <rPh sb="8" eb="10">
      <t>シガイ</t>
    </rPh>
    <rPh sb="10" eb="11">
      <t>キョク</t>
    </rPh>
    <rPh sb="11" eb="12">
      <t>バン</t>
    </rPh>
    <phoneticPr fontId="2"/>
  </si>
  <si>
    <t>契約者住所等</t>
    <rPh sb="0" eb="3">
      <t>ケイヤクシャ</t>
    </rPh>
    <rPh sb="3" eb="5">
      <t>ジュウショ</t>
    </rPh>
    <rPh sb="5" eb="6">
      <t>トウ</t>
    </rPh>
    <phoneticPr fontId="2"/>
  </si>
  <si>
    <t>加盟上部団体名
（取りまとめ団体名）</t>
    <rPh sb="0" eb="2">
      <t>カメイ</t>
    </rPh>
    <rPh sb="2" eb="4">
      <t>ジョウブ</t>
    </rPh>
    <rPh sb="4" eb="6">
      <t>ダンタイ</t>
    </rPh>
    <rPh sb="6" eb="7">
      <t>メイ</t>
    </rPh>
    <rPh sb="9" eb="10">
      <t>ト</t>
    </rPh>
    <rPh sb="14" eb="16">
      <t>ダンタイ</t>
    </rPh>
    <rPh sb="16" eb="17">
      <t>メイ</t>
    </rPh>
    <phoneticPr fontId="2"/>
  </si>
  <si>
    <t>訓練履修後自動的に取得可能な資格</t>
    <rPh sb="0" eb="2">
      <t>クンレン</t>
    </rPh>
    <rPh sb="2" eb="4">
      <t>リシュウ</t>
    </rPh>
    <rPh sb="4" eb="5">
      <t>ゴ</t>
    </rPh>
    <rPh sb="5" eb="8">
      <t>ジドウテキ</t>
    </rPh>
    <rPh sb="9" eb="11">
      <t>シュトク</t>
    </rPh>
    <rPh sb="11" eb="13">
      <t>カノウ</t>
    </rPh>
    <rPh sb="14" eb="16">
      <t>シカク</t>
    </rPh>
    <phoneticPr fontId="2"/>
  </si>
  <si>
    <t>目標とする資格（受験可能な資格）</t>
    <rPh sb="0" eb="2">
      <t>モクヒョウ</t>
    </rPh>
    <rPh sb="5" eb="7">
      <t>シカク</t>
    </rPh>
    <rPh sb="8" eb="10">
      <t>ジュケン</t>
    </rPh>
    <rPh sb="10" eb="12">
      <t>カノウ</t>
    </rPh>
    <rPh sb="13" eb="15">
      <t>シカク</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</si>
  <si>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</si>
  <si>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</si>
  <si>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</si>
  <si>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</si>
  <si>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</si>
  <si>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</si>
  <si>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上限15,000円</t>
    <rPh sb="0" eb="2">
      <t>ジョウゲン</t>
    </rPh>
    <rPh sb="8" eb="9">
      <t>エン</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</si>
  <si>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</si>
  <si>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</si>
  <si>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</si>
  <si>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</si>
  <si>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</si>
  <si>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</si>
  <si>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</si>
  <si>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その他：6時間（入校・修了式）</t>
  </si>
  <si>
    <r>
      <t xml:space="preserve">その他
</t>
    </r>
    <r>
      <rPr>
        <sz val="10"/>
        <rFont val="ＭＳ Ｐゴシック"/>
        <family val="3"/>
        <charset val="128"/>
      </rPr>
      <t>（訓練時間に含まない）</t>
    </r>
    <rPh sb="2" eb="3">
      <t>タ</t>
    </rPh>
    <rPh sb="5" eb="7">
      <t>クンレン</t>
    </rPh>
    <rPh sb="7" eb="9">
      <t>ジカン</t>
    </rPh>
    <rPh sb="10" eb="11">
      <t>フク</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</si>
  <si>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</si>
  <si>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</si>
  <si>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</si>
  <si>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</si>
  <si>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年齢層</t>
    <rPh sb="0" eb="2">
      <t>ネンレイ</t>
    </rPh>
    <rPh sb="2" eb="3">
      <t>ソウ</t>
    </rPh>
    <phoneticPr fontId="2"/>
  </si>
  <si>
    <t>名称</t>
    <rPh sb="0" eb="2">
      <t>メイショウ</t>
    </rPh>
    <phoneticPr fontId="2"/>
  </si>
  <si>
    <t>受験月</t>
    <rPh sb="0" eb="2">
      <t>ジュケン</t>
    </rPh>
    <rPh sb="2" eb="3">
      <t>ツキ</t>
    </rPh>
    <phoneticPr fontId="2"/>
  </si>
  <si>
    <t>資格の認可機関</t>
    <rPh sb="0" eb="2">
      <t>シカク</t>
    </rPh>
    <rPh sb="3" eb="5">
      <t>ニンカ</t>
    </rPh>
    <rPh sb="5" eb="7">
      <t>キカン</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</si>
  <si>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</si>
  <si>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</si>
  <si>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</si>
  <si>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</si>
  <si>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</si>
  <si>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教室と別に設置</t>
    <rPh sb="0" eb="2">
      <t>キョウシツ</t>
    </rPh>
    <rPh sb="3" eb="4">
      <t>ベツ</t>
    </rPh>
    <rPh sb="5" eb="7">
      <t>セッチ</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</si>
  <si>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</si>
  <si>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</si>
  <si>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</si>
  <si>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</si>
  <si>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</si>
  <si>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喫煙室(個室)を設置</t>
    <rPh sb="0" eb="3">
      <t>キツエンシツ</t>
    </rPh>
    <rPh sb="4" eb="6">
      <t>コシツ</t>
    </rPh>
    <rPh sb="8" eb="10">
      <t>セッチ</t>
    </rPh>
    <phoneticPr fontId="2"/>
  </si>
  <si>
    <t>コーナー等</t>
    <rPh sb="4" eb="5">
      <t>トウ</t>
    </rPh>
    <phoneticPr fontId="2"/>
  </si>
  <si>
    <t>男性用</t>
    <rPh sb="0" eb="3">
      <t>ダンセイヨウ</t>
    </rPh>
    <phoneticPr fontId="2"/>
  </si>
  <si>
    <t>女性用</t>
    <rPh sb="0" eb="3">
      <t>ジョセイヨウ</t>
    </rPh>
    <phoneticPr fontId="2"/>
  </si>
  <si>
    <t>休憩室２</t>
    <rPh sb="0" eb="3">
      <t>キュウケイシツ</t>
    </rPh>
    <phoneticPr fontId="2"/>
  </si>
  <si>
    <t>喫煙所２</t>
    <rPh sb="0" eb="2">
      <t>キツエン</t>
    </rPh>
    <rPh sb="2" eb="3">
      <t>ジョ</t>
    </rPh>
    <phoneticPr fontId="2"/>
  </si>
  <si>
    <t>教室１（訓練を主に行うところ)</t>
    <rPh sb="0" eb="2">
      <t>キョウシツ</t>
    </rPh>
    <rPh sb="4" eb="6">
      <t>クンレン</t>
    </rPh>
    <rPh sb="7" eb="8">
      <t>オモ</t>
    </rPh>
    <rPh sb="9" eb="10">
      <t>オコナ</t>
    </rPh>
    <phoneticPr fontId="2"/>
  </si>
  <si>
    <t>訓練設備</t>
    <rPh sb="0" eb="2">
      <t>クンレン</t>
    </rPh>
    <rPh sb="2" eb="4">
      <t>セツビ</t>
    </rPh>
    <phoneticPr fontId="2"/>
  </si>
  <si>
    <t>実習器具等の名称</t>
    <rPh sb="0" eb="2">
      <t>ジッシュウ</t>
    </rPh>
    <rPh sb="2" eb="4">
      <t>キグ</t>
    </rPh>
    <rPh sb="4" eb="5">
      <t>トウ</t>
    </rPh>
    <rPh sb="6" eb="8">
      <t>メイショウ</t>
    </rPh>
    <phoneticPr fontId="2"/>
  </si>
  <si>
    <t>訓練科名(受講生がイメージしやすい名称を)</t>
    <rPh sb="0" eb="2">
      <t>クンレン</t>
    </rPh>
    <rPh sb="2" eb="4">
      <t>カメイ</t>
    </rPh>
    <rPh sb="5" eb="8">
      <t>ジュコウセイ</t>
    </rPh>
    <rPh sb="17" eb="19">
      <t>メイショウ</t>
    </rPh>
    <phoneticPr fontId="2"/>
  </si>
  <si>
    <t>申込月</t>
    <rPh sb="0" eb="2">
      <t>モウシコミ</t>
    </rPh>
    <rPh sb="2" eb="3">
      <t>ツキ</t>
    </rPh>
    <phoneticPr fontId="2"/>
  </si>
  <si>
    <t>求人情報誌</t>
    <rPh sb="0" eb="2">
      <t>キュウジン</t>
    </rPh>
    <rPh sb="2" eb="5">
      <t>ジョウホウシ</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</si>
  <si>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</si>
  <si>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設置台数</t>
    <rPh sb="0" eb="2">
      <t>セッチ</t>
    </rPh>
    <rPh sb="2" eb="4">
      <t>ダイスウ</t>
    </rPh>
    <phoneticPr fontId="2"/>
  </si>
  <si>
    <t>実施施設２</t>
    <rPh sb="0" eb="2">
      <t>ジッシ</t>
    </rPh>
    <rPh sb="2" eb="4">
      <t>シセツ</t>
    </rPh>
    <phoneticPr fontId="2"/>
  </si>
  <si>
    <t>分</t>
    <rPh sb="0" eb="1">
      <t>フン</t>
    </rPh>
    <phoneticPr fontId="2"/>
  </si>
  <si>
    <t>所要時間
(1分0.8㎞）</t>
    <rPh sb="0" eb="2">
      <t>ショヨウ</t>
    </rPh>
    <rPh sb="2" eb="4">
      <t>ジカン</t>
    </rPh>
    <rPh sb="7" eb="8">
      <t>フン</t>
    </rPh>
    <phoneticPr fontId="2"/>
  </si>
  <si>
    <t>委託訓練使用教室数</t>
    <rPh sb="0" eb="2">
      <t>イタク</t>
    </rPh>
    <rPh sb="2" eb="4">
      <t>クンレン</t>
    </rPh>
    <rPh sb="4" eb="6">
      <t>シヨウ</t>
    </rPh>
    <rPh sb="6" eb="8">
      <t>キョウシツ</t>
    </rPh>
    <rPh sb="8" eb="9">
      <t>スウ</t>
    </rPh>
    <phoneticPr fontId="2"/>
  </si>
  <si>
    <t>教室１</t>
    <rPh sb="0" eb="2">
      <t>キョウシツ</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</si>
  <si>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</si>
  <si>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</si>
  <si>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</si>
  <si>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</si>
  <si>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</si>
  <si>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</si>
  <si>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兼用</t>
    <rPh sb="0" eb="2">
      <t>ケンヨウ</t>
    </rPh>
    <phoneticPr fontId="2"/>
  </si>
  <si>
    <t>教室と別</t>
    <rPh sb="0" eb="2">
      <t>キョウシツ</t>
    </rPh>
    <rPh sb="3" eb="4">
      <t>ベツ</t>
    </rPh>
    <phoneticPr fontId="2"/>
  </si>
  <si>
    <t>教室２</t>
    <rPh sb="0" eb="2">
      <t>キョウシツ</t>
    </rPh>
    <phoneticPr fontId="2"/>
  </si>
  <si>
    <t>ホワイトボード２</t>
    <phoneticPr fontId="2"/>
  </si>
  <si>
    <t>プロジェクター２</t>
    <phoneticPr fontId="2"/>
  </si>
  <si>
    <t>モニター２</t>
    <phoneticPr fontId="2"/>
  </si>
  <si>
    <t>所　在　地２</t>
    <rPh sb="0" eb="1">
      <t>トコロ</t>
    </rPh>
    <rPh sb="2" eb="3">
      <t>ザイ</t>
    </rPh>
    <rPh sb="4" eb="5">
      <t>チ</t>
    </rPh>
    <phoneticPr fontId="2"/>
  </si>
  <si>
    <t>トイレ数２</t>
    <rPh sb="3" eb="4">
      <t>スウ</t>
    </rPh>
    <phoneticPr fontId="2"/>
  </si>
  <si>
    <t>1時限あたりの時間数（分）</t>
    <rPh sb="1" eb="3">
      <t>ジゲン</t>
    </rPh>
    <rPh sb="7" eb="10">
      <t>ジカンスウ</t>
    </rPh>
    <rPh sb="11" eb="12">
      <t>フン</t>
    </rPh>
    <phoneticPr fontId="2"/>
  </si>
  <si>
    <t>受講生との連絡体制</t>
    <rPh sb="0" eb="3">
      <t>ジュコウセイ</t>
    </rPh>
    <rPh sb="5" eb="7">
      <t>レンラク</t>
    </rPh>
    <rPh sb="7" eb="9">
      <t>タイセイ</t>
    </rPh>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</si>
  <si>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</si>
  <si>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</si>
  <si>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</si>
  <si>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全講師人数</t>
    <rPh sb="0" eb="1">
      <t>ゼン</t>
    </rPh>
    <rPh sb="1" eb="3">
      <t>コウシ</t>
    </rPh>
    <rPh sb="3" eb="5">
      <t>ニンズウ</t>
    </rPh>
    <phoneticPr fontId="2"/>
  </si>
  <si>
    <t>履修後自動的に取得可能な資格</t>
    <rPh sb="0" eb="2">
      <t>リシュウ</t>
    </rPh>
    <rPh sb="2" eb="3">
      <t>ゴ</t>
    </rPh>
    <rPh sb="3" eb="6">
      <t>ジドウテキ</t>
    </rPh>
    <rPh sb="7" eb="9">
      <t>シュトク</t>
    </rPh>
    <rPh sb="9" eb="11">
      <t>カノウ</t>
    </rPh>
    <rPh sb="12" eb="14">
      <t>シカク</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</si>
  <si>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</si>
  <si>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</si>
  <si>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</si>
  <si>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</si>
  <si>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</si>
  <si>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</si>
  <si>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</si>
  <si>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</si>
  <si>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</si>
  <si>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</si>
  <si>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</si>
  <si>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今回の担当科目</t>
    <rPh sb="0" eb="2">
      <t>コンカイ</t>
    </rPh>
    <rPh sb="3" eb="5">
      <t>タントウ</t>
    </rPh>
    <rPh sb="5" eb="7">
      <t>カモク</t>
    </rPh>
    <phoneticPr fontId="2"/>
  </si>
  <si>
    <t>計</t>
    <rPh sb="0" eb="1">
      <t>ケイ</t>
    </rPh>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</si>
  <si>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</si>
  <si>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</si>
  <si>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</si>
  <si>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</si>
  <si>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</si>
  <si>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</si>
  <si>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科　　　　　名</t>
    <rPh sb="0" eb="1">
      <t>カ</t>
    </rPh>
    <rPh sb="6" eb="7">
      <t>メイ</t>
    </rPh>
    <phoneticPr fontId="2"/>
  </si>
  <si>
    <t>内　　　　　　　　　　容</t>
    <rPh sb="0" eb="1">
      <t>ウチ</t>
    </rPh>
    <rPh sb="11" eb="12">
      <t>カタチ</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</si>
  <si>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</si>
  <si>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</si>
  <si>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</si>
  <si>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</si>
  <si>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</si>
  <si>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t>
    <phoneticPr fontId="2"/>
  </si>
  <si>
    <t>＊</t>
    <phoneticPr fontId="2"/>
  </si>
  <si>
    <t>＊</t>
    <phoneticPr fontId="2"/>
  </si>
  <si>
    <t>＊</t>
    <phoneticPr fontId="2"/>
  </si>
  <si>
    <t>教室２（訓練を主に行うところ)</t>
    <rPh sb="0" eb="2">
      <t>キョウシツ</t>
    </rPh>
    <rPh sb="4" eb="6">
      <t>クンレン</t>
    </rPh>
    <rPh sb="7" eb="8">
      <t>オモ</t>
    </rPh>
    <rPh sb="9" eb="10">
      <t>オコナ</t>
    </rPh>
    <phoneticPr fontId="2"/>
  </si>
  <si>
    <t>受講生との連絡体制(具体的に)</t>
    <rPh sb="0" eb="3">
      <t>ジュコウセイ</t>
    </rPh>
    <rPh sb="5" eb="7">
      <t>レンラク</t>
    </rPh>
    <rPh sb="7" eb="9">
      <t>タイセイ</t>
    </rPh>
    <rPh sb="10" eb="13">
      <t>グタイテキ</t>
    </rPh>
    <phoneticPr fontId="2"/>
  </si>
  <si>
    <t>資格の認可機関名</t>
    <rPh sb="0" eb="2">
      <t>シカク</t>
    </rPh>
    <rPh sb="3" eb="5">
      <t>ニンカ</t>
    </rPh>
    <rPh sb="5" eb="7">
      <t>キカン</t>
    </rPh>
    <rPh sb="7" eb="8">
      <t>メイ</t>
    </rPh>
    <phoneticPr fontId="2"/>
  </si>
  <si>
    <t>就職支援部門
(担当者名簿は別添)</t>
    <rPh sb="0" eb="2">
      <t>シュウショク</t>
    </rPh>
    <rPh sb="2" eb="4">
      <t>シエン</t>
    </rPh>
    <rPh sb="4" eb="6">
      <t>ブモン</t>
    </rPh>
    <rPh sb="8" eb="10">
      <t>タントウ</t>
    </rPh>
    <rPh sb="10" eb="11">
      <t>シャ</t>
    </rPh>
    <phoneticPr fontId="2"/>
  </si>
  <si>
    <t>就職実績（率）</t>
    <rPh sb="0" eb="2">
      <t>シュウショク</t>
    </rPh>
    <rPh sb="2" eb="4">
      <t>ジッセキ</t>
    </rPh>
    <rPh sb="5" eb="6">
      <t>リツ</t>
    </rPh>
    <phoneticPr fontId="2"/>
  </si>
  <si>
    <t>○×マスター</t>
    <phoneticPr fontId="2"/>
  </si>
  <si>
    <t>○×出版</t>
    <rPh sb="2" eb="4">
      <t>シュッパン</t>
    </rPh>
    <phoneticPr fontId="2"/>
  </si>
  <si>
    <t>㎡</t>
    <phoneticPr fontId="2"/>
  </si>
  <si>
    <t>㎞</t>
    <phoneticPr fontId="2"/>
  </si>
  <si>
    <t>台</t>
    <rPh sb="0" eb="1">
      <t>ダイ</t>
    </rPh>
    <phoneticPr fontId="2"/>
  </si>
  <si>
    <t>なし</t>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</si>
  <si>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</si>
  <si>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</si>
  <si>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目標とする資格
（受験可能な資格）</t>
    <rPh sb="0" eb="2">
      <t>モクヒョウ</t>
    </rPh>
    <rPh sb="5" eb="7">
      <t>シカク</t>
    </rPh>
    <rPh sb="9" eb="11">
      <t>ジュケン</t>
    </rPh>
    <rPh sb="11" eb="13">
      <t>カノウ</t>
    </rPh>
    <rPh sb="14" eb="16">
      <t>シカク</t>
    </rPh>
    <phoneticPr fontId="2"/>
  </si>
  <si>
    <t>喫煙室(個室)</t>
  </si>
  <si>
    <t>喫煙室(個室)</t>
    <rPh sb="0" eb="3">
      <t>キツエンシツ</t>
    </rPh>
    <rPh sb="4" eb="6">
      <t>コシツ</t>
    </rPh>
    <phoneticPr fontId="2"/>
  </si>
  <si>
    <t>教室と別</t>
  </si>
  <si>
    <t>コーナー等</t>
  </si>
  <si>
    <t>なし</t>
  </si>
  <si>
    <t>男性用</t>
  </si>
  <si>
    <t>女性用</t>
  </si>
  <si>
    <t>兼用</t>
  </si>
  <si>
    <r>
      <t xml:space="preserve">訓練時間
</t>
    </r>
    <r>
      <rPr>
        <sz val="9"/>
        <rFont val="ＭＳ Ｐゴシック"/>
        <family val="3"/>
        <charset val="128"/>
      </rPr>
      <t>(学科＋実技）</t>
    </r>
    <rPh sb="0" eb="2">
      <t>クンレン</t>
    </rPh>
    <rPh sb="2" eb="4">
      <t>ジカン</t>
    </rPh>
    <rPh sb="6" eb="8">
      <t>ガッカ</t>
    </rPh>
    <rPh sb="9" eb="11">
      <t>ジツギ</t>
    </rPh>
    <phoneticPr fontId="2"/>
  </si>
  <si>
    <t>就職支援
時間</t>
    <rPh sb="0" eb="2">
      <t>シュウショク</t>
    </rPh>
    <rPh sb="2" eb="4">
      <t>シエン</t>
    </rPh>
    <rPh sb="5" eb="7">
      <t>ジカン</t>
    </rPh>
    <phoneticPr fontId="2"/>
  </si>
  <si>
    <t>所要時間(分)
（1分80m）</t>
    <rPh sb="0" eb="2">
      <t>ショヨウ</t>
    </rPh>
    <rPh sb="2" eb="4">
      <t>ジカン</t>
    </rPh>
    <rPh sb="5" eb="6">
      <t>フン</t>
    </rPh>
    <rPh sb="10" eb="11">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</si>
  <si>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</si>
  <si>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就職支援担当者数</t>
    <rPh sb="0" eb="2">
      <t>シュウショク</t>
    </rPh>
    <rPh sb="2" eb="4">
      <t>シエン</t>
    </rPh>
    <rPh sb="4" eb="6">
      <t>タントウ</t>
    </rPh>
    <rPh sb="6" eb="7">
      <t>シャ</t>
    </rPh>
    <rPh sb="7" eb="8">
      <t>スウ</t>
    </rPh>
    <phoneticPr fontId="2"/>
  </si>
  <si>
    <r>
      <t xml:space="preserve">机の大きさ
</t>
    </r>
    <r>
      <rPr>
        <sz val="8"/>
        <rFont val="ＭＳ Ｐゴシック"/>
        <family val="3"/>
        <charset val="128"/>
      </rPr>
      <t>（W×D×H) ㎝</t>
    </r>
    <rPh sb="0" eb="1">
      <t>ツクエ</t>
    </rPh>
    <rPh sb="2" eb="3">
      <t>オオ</t>
    </rPh>
    <phoneticPr fontId="2"/>
  </si>
  <si>
    <t>使用教室総床面積
（㎡）</t>
    <rPh sb="0" eb="2">
      <t>シヨウ</t>
    </rPh>
    <rPh sb="2" eb="4">
      <t>キョウシツ</t>
    </rPh>
    <rPh sb="4" eb="5">
      <t>ソウ</t>
    </rPh>
    <rPh sb="5" eb="8">
      <t>ユカメンセキ</t>
    </rPh>
    <phoneticPr fontId="2"/>
  </si>
  <si>
    <t>座面の大きさ W×D（㎝）</t>
    <rPh sb="0" eb="1">
      <t>ザ</t>
    </rPh>
    <rPh sb="1" eb="2">
      <t>メン</t>
    </rPh>
    <rPh sb="3" eb="4">
      <t>オオ</t>
    </rPh>
    <phoneticPr fontId="2"/>
  </si>
  <si>
    <t>ﾒｰﾙｱﾄﾞﾚｽ（半角）</t>
    <rPh sb="9" eb="11">
      <t>ハンカク</t>
    </rPh>
    <phoneticPr fontId="2"/>
  </si>
  <si>
    <t>担当者氏名</t>
    <rPh sb="0" eb="2">
      <t>タントウ</t>
    </rPh>
    <rPh sb="2" eb="3">
      <t>シャ</t>
    </rPh>
    <rPh sb="3" eb="5">
      <t>シメイ</t>
    </rPh>
    <phoneticPr fontId="2"/>
  </si>
  <si>
    <t>机の大きさ
W×D×H（㎝）</t>
    <rPh sb="0" eb="1">
      <t>ツクエ</t>
    </rPh>
    <rPh sb="2" eb="3">
      <t>オオ</t>
    </rPh>
    <phoneticPr fontId="2"/>
  </si>
  <si>
    <t>（台）</t>
    <rPh sb="1" eb="2">
      <t>ダイ</t>
    </rPh>
    <phoneticPr fontId="2"/>
  </si>
  <si>
    <t>トイレの数（設備数）</t>
    <rPh sb="4" eb="5">
      <t>カズ</t>
    </rPh>
    <rPh sb="6" eb="8">
      <t>セツビ</t>
    </rPh>
    <rPh sb="8" eb="9">
      <t>スウ</t>
    </rPh>
    <phoneticPr fontId="2"/>
  </si>
  <si>
    <t>パソコン１（スペック等）</t>
    <rPh sb="10" eb="11">
      <t>トウ</t>
    </rPh>
    <phoneticPr fontId="2"/>
  </si>
  <si>
    <t>パソコン２（スペック等）</t>
    <rPh sb="10" eb="11">
      <t>トウ</t>
    </rPh>
    <phoneticPr fontId="2"/>
  </si>
  <si>
    <t>トイレの数２（設備数）</t>
    <rPh sb="4" eb="5">
      <t>カズ</t>
    </rPh>
    <rPh sb="7" eb="9">
      <t>セツビ</t>
    </rPh>
    <rPh sb="9" eb="10">
      <t>スウ</t>
    </rPh>
    <phoneticPr fontId="2"/>
  </si>
  <si>
    <t>男性用（個）</t>
    <rPh sb="0" eb="3">
      <t>ダンセイヨウ</t>
    </rPh>
    <rPh sb="4" eb="5">
      <t>コ</t>
    </rPh>
    <phoneticPr fontId="2"/>
  </si>
  <si>
    <t>女性用（個）</t>
    <rPh sb="0" eb="3">
      <t>ジョセイヨウ</t>
    </rPh>
    <rPh sb="4" eb="5">
      <t>コ</t>
    </rPh>
    <phoneticPr fontId="2"/>
  </si>
  <si>
    <t>兼用（個）</t>
    <rPh sb="0" eb="2">
      <t>ケンヨウ</t>
    </rPh>
    <rPh sb="3" eb="4">
      <t>コ</t>
    </rPh>
    <phoneticPr fontId="2"/>
  </si>
  <si>
    <t>開始時刻</t>
    <rPh sb="0" eb="2">
      <t>カイシ</t>
    </rPh>
    <rPh sb="2" eb="4">
      <t>ジコク</t>
    </rPh>
    <phoneticPr fontId="2"/>
  </si>
  <si>
    <t>終了時刻</t>
    <rPh sb="0" eb="2">
      <t>シュウリョウ</t>
    </rPh>
    <rPh sb="2" eb="4">
      <t>ジコク</t>
    </rPh>
    <phoneticPr fontId="2"/>
  </si>
  <si>
    <t>常駐担当者数（人）</t>
    <rPh sb="0" eb="2">
      <t>ジョウチュウ</t>
    </rPh>
    <rPh sb="2" eb="4">
      <t>タントウ</t>
    </rPh>
    <rPh sb="4" eb="5">
      <t>シャ</t>
    </rPh>
    <rPh sb="5" eb="6">
      <t>スウ</t>
    </rPh>
    <rPh sb="7" eb="8">
      <t>ニン</t>
    </rPh>
    <phoneticPr fontId="2"/>
  </si>
  <si>
    <t>常駐ではない担当者数（人）</t>
    <rPh sb="0" eb="2">
      <t>ジョウチュウ</t>
    </rPh>
    <rPh sb="6" eb="8">
      <t>タントウ</t>
    </rPh>
    <rPh sb="8" eb="9">
      <t>シャ</t>
    </rPh>
    <rPh sb="9" eb="10">
      <t>スウ</t>
    </rPh>
    <rPh sb="11" eb="12">
      <t>ニン</t>
    </rPh>
    <phoneticPr fontId="2"/>
  </si>
  <si>
    <t>教育部門
（講師名簿は別添）</t>
    <rPh sb="0" eb="2">
      <t>キョウイク</t>
    </rPh>
    <rPh sb="2" eb="4">
      <t>ブモン</t>
    </rPh>
    <rPh sb="6" eb="8">
      <t>コウシ</t>
    </rPh>
    <rPh sb="8" eb="10">
      <t>メイボ</t>
    </rPh>
    <rPh sb="11" eb="13">
      <t>ベッテン</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</si>
  <si>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</si>
  <si>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受講対象者要件
(具体的に)</t>
    <rPh sb="0" eb="2">
      <t>ジュコウ</t>
    </rPh>
    <rPh sb="2" eb="5">
      <t>タイショウシャ</t>
    </rPh>
    <rPh sb="5" eb="7">
      <t>ヨウケン</t>
    </rPh>
    <rPh sb="9" eb="12">
      <t>グタイテキ</t>
    </rPh>
    <phoneticPr fontId="2"/>
  </si>
  <si>
    <t>机の大きさ
W×D×H
(㎝)</t>
    <rPh sb="0" eb="1">
      <t>ツクエ</t>
    </rPh>
    <rPh sb="2" eb="3">
      <t>オオ</t>
    </rPh>
    <phoneticPr fontId="2"/>
  </si>
  <si>
    <t>全講師数（人）</t>
    <rPh sb="0" eb="1">
      <t>ゼン</t>
    </rPh>
    <rPh sb="1" eb="3">
      <t>コウシ</t>
    </rPh>
    <rPh sb="3" eb="4">
      <t>スウ</t>
    </rPh>
    <rPh sb="5" eb="6">
      <t>ニン</t>
    </rPh>
    <phoneticPr fontId="2"/>
  </si>
  <si>
    <t>うち常勤者数（人）</t>
    <rPh sb="2" eb="5">
      <t>ジョウキンシャ</t>
    </rPh>
    <rPh sb="5" eb="6">
      <t>スウ</t>
    </rPh>
    <rPh sb="7" eb="8">
      <t>ニン</t>
    </rPh>
    <phoneticPr fontId="2"/>
  </si>
  <si>
    <t>うち非常勤者数（人）</t>
    <rPh sb="2" eb="5">
      <t>ヒジョウキン</t>
    </rPh>
    <rPh sb="5" eb="6">
      <t>シャ</t>
    </rPh>
    <rPh sb="6" eb="7">
      <t>スウ</t>
    </rPh>
    <rPh sb="8" eb="9">
      <t>ニン</t>
    </rPh>
    <phoneticPr fontId="2"/>
  </si>
  <si>
    <t>うち指導員免許取得者（人）</t>
    <rPh sb="2" eb="5">
      <t>シドウイン</t>
    </rPh>
    <rPh sb="5" eb="7">
      <t>メンキョ</t>
    </rPh>
    <rPh sb="7" eb="9">
      <t>シュトク</t>
    </rPh>
    <rPh sb="9" eb="10">
      <t>シャ</t>
    </rPh>
    <rPh sb="11" eb="12">
      <t>ニン</t>
    </rPh>
    <phoneticPr fontId="2"/>
  </si>
  <si>
    <t>うち能力開発促進法第三十条の二第二項該当者（人）</t>
    <rPh sb="2" eb="4">
      <t>ノウリョク</t>
    </rPh>
    <rPh sb="4" eb="6">
      <t>カイハツ</t>
    </rPh>
    <rPh sb="6" eb="9">
      <t>ソクシンホウ</t>
    </rPh>
    <rPh sb="9" eb="10">
      <t>ダイ</t>
    </rPh>
    <rPh sb="10" eb="13">
      <t>３０ジョウ</t>
    </rPh>
    <rPh sb="14" eb="15">
      <t>２</t>
    </rPh>
    <rPh sb="15" eb="16">
      <t>ダイ</t>
    </rPh>
    <rPh sb="16" eb="18">
      <t>２コウ</t>
    </rPh>
    <rPh sb="18" eb="21">
      <t>ガイトウシャ</t>
    </rPh>
    <rPh sb="22" eb="23">
      <t>ニン</t>
    </rPh>
    <phoneticPr fontId="2"/>
  </si>
  <si>
    <t>全担当者数
（人）</t>
    <rPh sb="0" eb="1">
      <t>ゼン</t>
    </rPh>
    <rPh sb="1" eb="3">
      <t>タントウ</t>
    </rPh>
    <rPh sb="3" eb="4">
      <t>シャ</t>
    </rPh>
    <rPh sb="4" eb="5">
      <t>スウ</t>
    </rPh>
    <rPh sb="7" eb="8">
      <t>ニン</t>
    </rPh>
    <phoneticPr fontId="2"/>
  </si>
  <si>
    <t>円(１月１人)</t>
    <rPh sb="0" eb="1">
      <t>エン</t>
    </rPh>
    <rPh sb="3" eb="4">
      <t>ツキ</t>
    </rPh>
    <rPh sb="5" eb="6">
      <t>ニン</t>
    </rPh>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</si>
  <si>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</si>
  <si>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</si>
  <si>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</si>
  <si>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アスベスト使用の有無</t>
    <rPh sb="5" eb="7">
      <t>シヨウ</t>
    </rPh>
    <rPh sb="8" eb="10">
      <t>ウム</t>
    </rPh>
    <phoneticPr fontId="2"/>
  </si>
  <si>
    <t>ＯＡ教室１</t>
    <rPh sb="2" eb="4">
      <t>キョウシツ</t>
    </rPh>
    <phoneticPr fontId="2"/>
  </si>
  <si>
    <t>パソコン１
（スペック等）</t>
    <rPh sb="11" eb="12">
      <t>トウ</t>
    </rPh>
    <phoneticPr fontId="2"/>
  </si>
  <si>
    <t>Km</t>
    <phoneticPr fontId="2"/>
  </si>
  <si>
    <t>トイレの数（個）</t>
    <rPh sb="4" eb="5">
      <t>スウ</t>
    </rPh>
    <rPh sb="6" eb="7">
      <t>コ</t>
    </rPh>
    <phoneticPr fontId="2"/>
  </si>
  <si>
    <t>＊英数字は半角、時間は24時間標記</t>
    <rPh sb="1" eb="4">
      <t>エイスウジ</t>
    </rPh>
    <rPh sb="5" eb="7">
      <t>ハンカク</t>
    </rPh>
    <rPh sb="8" eb="10">
      <t>ジカン</t>
    </rPh>
    <rPh sb="13" eb="15">
      <t>ジカン</t>
    </rPh>
    <rPh sb="15" eb="17">
      <t>ヒョウキ</t>
    </rPh>
    <phoneticPr fontId="2"/>
  </si>
  <si>
    <t>３　訓練実施施設の概要</t>
    <rPh sb="2" eb="4">
      <t>クンレン</t>
    </rPh>
    <rPh sb="4" eb="6">
      <t>ジッシ</t>
    </rPh>
    <rPh sb="6" eb="8">
      <t>シセツ</t>
    </rPh>
    <rPh sb="9" eb="11">
      <t>ガイヨウ</t>
    </rPh>
    <phoneticPr fontId="2"/>
  </si>
  <si>
    <t>１　契約者及び訓練規模等</t>
    <rPh sb="2" eb="5">
      <t>ケイヤクシャ</t>
    </rPh>
    <rPh sb="5" eb="6">
      <t>オヨ</t>
    </rPh>
    <rPh sb="7" eb="9">
      <t>クンレン</t>
    </rPh>
    <rPh sb="9" eb="11">
      <t>キボ</t>
    </rPh>
    <rPh sb="11" eb="12">
      <t>トウ</t>
    </rPh>
    <phoneticPr fontId="2"/>
  </si>
  <si>
    <t>４　訓練の概要</t>
    <rPh sb="2" eb="4">
      <t>クンレン</t>
    </rPh>
    <rPh sb="5" eb="7">
      <t>ガイヨウ</t>
    </rPh>
    <phoneticPr fontId="2"/>
  </si>
  <si>
    <t>メールアドレス</t>
    <phoneticPr fontId="2"/>
  </si>
  <si>
    <t>所在地
(区市から)</t>
    <rPh sb="0" eb="3">
      <t>ショザイチ</t>
    </rPh>
    <rPh sb="5" eb="7">
      <t>クシ</t>
    </rPh>
    <phoneticPr fontId="2"/>
  </si>
  <si>
    <t>うち
学科時間</t>
    <rPh sb="3" eb="5">
      <t>ガッカ</t>
    </rPh>
    <rPh sb="5" eb="7">
      <t>ジカン</t>
    </rPh>
    <phoneticPr fontId="2"/>
  </si>
  <si>
    <t>うち
実技時間</t>
    <rPh sb="3" eb="5">
      <t>ジツギ</t>
    </rPh>
    <rPh sb="5" eb="7">
      <t>ジカン</t>
    </rPh>
    <phoneticPr fontId="2"/>
  </si>
  <si>
    <t>最寄り駅(バス停)からの距離２</t>
    <rPh sb="0" eb="2">
      <t>モヨ</t>
    </rPh>
    <rPh sb="3" eb="4">
      <t>エキ</t>
    </rPh>
    <rPh sb="7" eb="8">
      <t>テイ</t>
    </rPh>
    <rPh sb="12" eb="14">
      <t>キョリ</t>
    </rPh>
    <phoneticPr fontId="2"/>
  </si>
  <si>
    <t>ＯＡ教室２</t>
    <rPh sb="2" eb="4">
      <t>キョウシツ</t>
    </rPh>
    <phoneticPr fontId="2"/>
  </si>
  <si>
    <t>設置台数
（台）</t>
    <rPh sb="0" eb="2">
      <t>セッチ</t>
    </rPh>
    <rPh sb="2" eb="4">
      <t>ダイスウ</t>
    </rPh>
    <rPh sb="6" eb="7">
      <t>ダイ</t>
    </rPh>
    <phoneticPr fontId="2"/>
  </si>
  <si>
    <t>就職支援カリキュラム詳細</t>
    <rPh sb="0" eb="2">
      <t>シュウショク</t>
    </rPh>
    <rPh sb="2" eb="4">
      <t>シエン</t>
    </rPh>
    <rPh sb="10" eb="12">
      <t>ショウサイ</t>
    </rPh>
    <phoneticPr fontId="2"/>
  </si>
  <si>
    <t>５　講　師　名　簿</t>
    <rPh sb="2" eb="3">
      <t>コウ</t>
    </rPh>
    <rPh sb="4" eb="5">
      <t>シ</t>
    </rPh>
    <rPh sb="6" eb="7">
      <t>メイ</t>
    </rPh>
    <rPh sb="8" eb="9">
      <t>ボ</t>
    </rPh>
    <phoneticPr fontId="2"/>
  </si>
  <si>
    <t>常駐ではない担当者数</t>
    <rPh sb="0" eb="2">
      <t>ジョウチュウ</t>
    </rPh>
    <rPh sb="6" eb="8">
      <t>タントウ</t>
    </rPh>
    <rPh sb="8" eb="9">
      <t>シャ</t>
    </rPh>
    <rPh sb="9" eb="10">
      <t>スウ</t>
    </rPh>
    <phoneticPr fontId="2"/>
  </si>
  <si>
    <t>↓</t>
    <phoneticPr fontId="2"/>
  </si>
  <si>
    <t>３ヶ月</t>
    <rPh sb="2" eb="3">
      <t>ゲツ</t>
    </rPh>
    <phoneticPr fontId="2"/>
  </si>
  <si>
    <r>
      <t xml:space="preserve">机の大きさ
</t>
    </r>
    <r>
      <rPr>
        <sz val="8"/>
        <rFont val="ＭＳ Ｐゴシック"/>
        <family val="3"/>
        <charset val="128"/>
      </rPr>
      <t>W×D×H（㎝）</t>
    </r>
    <rPh sb="0" eb="1">
      <t>ツクエ</t>
    </rPh>
    <rPh sb="2" eb="3">
      <t>オオ</t>
    </rPh>
    <phoneticPr fontId="2"/>
  </si>
  <si>
    <t>座面の大きさ
W×D（㎝）</t>
    <rPh sb="0" eb="1">
      <t>ザ</t>
    </rPh>
    <rPh sb="1" eb="2">
      <t>メン</t>
    </rPh>
    <rPh sb="3" eb="4">
      <t>オオ</t>
    </rPh>
    <phoneticPr fontId="2"/>
  </si>
  <si>
    <t>実施施設２の最寄り駅</t>
    <rPh sb="0" eb="2">
      <t>ジッシ</t>
    </rPh>
    <rPh sb="2" eb="4">
      <t>シセツ</t>
    </rPh>
    <rPh sb="6" eb="8">
      <t>モヨリ</t>
    </rPh>
    <rPh sb="9" eb="10">
      <t>エキ</t>
    </rPh>
    <phoneticPr fontId="2"/>
  </si>
  <si>
    <t>座面の大きさ（W×D）</t>
    <rPh sb="0" eb="1">
      <t>ザ</t>
    </rPh>
    <rPh sb="1" eb="2">
      <t>メン</t>
    </rPh>
    <rPh sb="3" eb="4">
      <t>オオ</t>
    </rPh>
    <phoneticPr fontId="2"/>
  </si>
  <si>
    <t>パソコン２
（スペック等）</t>
    <rPh sb="11" eb="12">
      <t>トウ</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</si>
  <si>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</si>
  <si>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</si>
  <si>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</si>
  <si>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能開法
第30条の２
第２項該当者</t>
    <rPh sb="3" eb="4">
      <t>ノウ</t>
    </rPh>
    <rPh sb="4" eb="5">
      <t>カイ</t>
    </rPh>
    <rPh sb="5" eb="6">
      <t>ホウ</t>
    </rPh>
    <rPh sb="7" eb="8">
      <t>ダイ</t>
    </rPh>
    <rPh sb="10" eb="11">
      <t>ジョウ</t>
    </rPh>
    <rPh sb="14" eb="15">
      <t>ダイ</t>
    </rPh>
    <rPh sb="16" eb="17">
      <t>コウ</t>
    </rPh>
    <rPh sb="17" eb="20">
      <t>ガイトウシャ</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</si>
  <si>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</si>
  <si>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</si>
  <si>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</si>
  <si>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t>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</si>
  <si>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</si>
  <si>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</si>
  <si>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</si>
  <si>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t>学科時間計</t>
    <rPh sb="0" eb="2">
      <t>ガッカ</t>
    </rPh>
    <rPh sb="2" eb="4">
      <t>ジカン</t>
    </rPh>
    <rPh sb="4" eb="5">
      <t>ケイ</t>
    </rPh>
    <phoneticPr fontId="2"/>
  </si>
  <si>
    <t>実技時間計</t>
    <rPh sb="0" eb="2">
      <t>ジツギ</t>
    </rPh>
    <rPh sb="2" eb="4">
      <t>ジカン</t>
    </rPh>
    <rPh sb="4" eb="5">
      <t>ケイ</t>
    </rPh>
    <phoneticPr fontId="2"/>
  </si>
  <si>
    <t>全担当者数</t>
    <rPh sb="0" eb="1">
      <t>ゼン</t>
    </rPh>
    <rPh sb="1" eb="3">
      <t>タントウ</t>
    </rPh>
    <rPh sb="3" eb="4">
      <t>シャ</t>
    </rPh>
    <rPh sb="4" eb="5">
      <t>スウ</t>
    </rPh>
    <phoneticPr fontId="2"/>
  </si>
  <si>
    <t>うちその他就職支援担当者数</t>
    <rPh sb="4" eb="5">
      <t>タ</t>
    </rPh>
    <rPh sb="5" eb="7">
      <t>シュウショク</t>
    </rPh>
    <rPh sb="7" eb="9">
      <t>シエン</t>
    </rPh>
    <rPh sb="9" eb="11">
      <t>タントウ</t>
    </rPh>
    <rPh sb="11" eb="12">
      <t>シャ</t>
    </rPh>
    <rPh sb="12" eb="13">
      <t>スウ</t>
    </rPh>
    <phoneticPr fontId="2"/>
  </si>
  <si>
    <t>その他就職支援担当者数（人）</t>
    <rPh sb="2" eb="3">
      <t>タ</t>
    </rPh>
    <rPh sb="3" eb="5">
      <t>シュウショク</t>
    </rPh>
    <rPh sb="5" eb="7">
      <t>シエン</t>
    </rPh>
    <rPh sb="7" eb="10">
      <t>タントウシャ</t>
    </rPh>
    <rPh sb="10" eb="11">
      <t>スウ</t>
    </rPh>
    <rPh sb="12" eb="13">
      <t>ニン</t>
    </rPh>
    <phoneticPr fontId="2"/>
  </si>
  <si>
    <t>企業説明会の有無＊</t>
    <rPh sb="0" eb="2">
      <t>キギョウ</t>
    </rPh>
    <rPh sb="2" eb="5">
      <t>セツメイカイ</t>
    </rPh>
    <rPh sb="6" eb="8">
      <t>ウム</t>
    </rPh>
    <phoneticPr fontId="2"/>
  </si>
  <si>
    <t>＊企業説明会の有無が「有」の場合は、下の詳細欄に必ず「企業説明会」を記入すること。</t>
    <rPh sb="1" eb="3">
      <t>キギョウ</t>
    </rPh>
    <rPh sb="3" eb="6">
      <t>セツメイカイ</t>
    </rPh>
    <rPh sb="7" eb="9">
      <t>ウム</t>
    </rPh>
    <rPh sb="11" eb="12">
      <t>アリ</t>
    </rPh>
    <rPh sb="14" eb="16">
      <t>バアイ</t>
    </rPh>
    <rPh sb="18" eb="19">
      <t>シタ</t>
    </rPh>
    <rPh sb="20" eb="22">
      <t>ショウサイ</t>
    </rPh>
    <rPh sb="22" eb="23">
      <t>ラン</t>
    </rPh>
    <rPh sb="24" eb="25">
      <t>カナラ</t>
    </rPh>
    <rPh sb="27" eb="29">
      <t>キギョウ</t>
    </rPh>
    <rPh sb="29" eb="32">
      <t>セツメイカイ</t>
    </rPh>
    <rPh sb="34" eb="36">
      <t>キニュウ</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</si>
  <si>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</si>
  <si>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入校式・修了式</t>
    <rPh sb="0" eb="2">
      <t>ニュウコウ</t>
    </rPh>
    <rPh sb="2" eb="3">
      <t>シキ</t>
    </rPh>
    <rPh sb="4" eb="6">
      <t>シュウリョウ</t>
    </rPh>
    <rPh sb="6" eb="7">
      <t>シキ</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</si>
  <si>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</si>
  <si>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</si>
  <si>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</si>
  <si>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＊自社出版については定価表示があっても販売しない（無償提供）。</t>
    <rPh sb="1" eb="3">
      <t>ジシャ</t>
    </rPh>
    <rPh sb="3" eb="5">
      <t>シュッパン</t>
    </rPh>
    <rPh sb="10" eb="12">
      <t>テイカ</t>
    </rPh>
    <rPh sb="12" eb="14">
      <t>ヒョウジ</t>
    </rPh>
    <rPh sb="19" eb="21">
      <t>ハンバイ</t>
    </rPh>
    <rPh sb="25" eb="27">
      <t>ムショウ</t>
    </rPh>
    <rPh sb="27" eb="29">
      <t>テイキョウ</t>
    </rPh>
    <phoneticPr fontId="2"/>
  </si>
  <si>
    <t>＊自社出版であっても、書店等一般に販売されているものに関しては販売可能。</t>
    <rPh sb="1" eb="3">
      <t>ジシャ</t>
    </rPh>
    <rPh sb="3" eb="5">
      <t>シュッパン</t>
    </rPh>
    <rPh sb="11" eb="14">
      <t>ショテントウ</t>
    </rPh>
    <rPh sb="14" eb="16">
      <t>イッパン</t>
    </rPh>
    <rPh sb="17" eb="19">
      <t>ハンバイ</t>
    </rPh>
    <rPh sb="27" eb="28">
      <t>カン</t>
    </rPh>
    <rPh sb="31" eb="33">
      <t>ハンバイ</t>
    </rPh>
    <rPh sb="33" eb="35">
      <t>カノウ</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</si>
  <si>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</si>
  <si>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</si>
  <si>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※要件</t>
    <rPh sb="1" eb="3">
      <t>ヨウケン</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</si>
  <si>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</si>
  <si>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</si>
  <si>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</si>
  <si>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</si>
  <si>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</si>
  <si>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</si>
  <si>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下記要件２に該当</t>
    <rPh sb="0" eb="2">
      <t>カキ</t>
    </rPh>
    <rPh sb="2" eb="4">
      <t>ヨウケン</t>
    </rPh>
    <rPh sb="6" eb="8">
      <t>ガイトウ</t>
    </rPh>
    <phoneticPr fontId="2"/>
  </si>
  <si>
    <t>2-(3)</t>
  </si>
  <si>
    <t>２年</t>
    <rPh sb="1" eb="2">
      <t>ネン</t>
    </rPh>
    <phoneticPr fontId="2"/>
  </si>
  <si>
    <t>高卒</t>
    <rPh sb="0" eb="2">
      <t>コウソツ</t>
    </rPh>
    <phoneticPr fontId="2"/>
  </si>
  <si>
    <t>大卒</t>
    <rPh sb="0" eb="2">
      <t>ダイソツ</t>
    </rPh>
    <phoneticPr fontId="2"/>
  </si>
  <si>
    <t>３年</t>
    <rPh sb="1" eb="2">
      <t>ネン</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</si>
  <si>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</si>
  <si>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</si>
  <si>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</si>
  <si>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</si>
  <si>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</si>
  <si>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</si>
  <si>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</si>
  <si>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</si>
  <si>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</si>
  <si>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</si>
  <si>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</si>
  <si>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</si>
  <si>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</si>
  <si>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</si>
  <si>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</si>
  <si>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</si>
  <si>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</si>
  <si>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就職支援総時間</t>
    <rPh sb="0" eb="2">
      <t>シュウショク</t>
    </rPh>
    <rPh sb="2" eb="4">
      <t>シエン</t>
    </rPh>
    <rPh sb="4" eb="5">
      <t>ソウ</t>
    </rPh>
    <rPh sb="5" eb="7">
      <t>ジカン</t>
    </rPh>
    <phoneticPr fontId="2"/>
  </si>
  <si>
    <r>
      <t>※</t>
    </r>
    <r>
      <rPr>
        <sz val="10"/>
        <color indexed="10"/>
        <rFont val="ＭＳ Ｐゴシック"/>
        <family val="3"/>
        <charset val="128"/>
      </rPr>
      <t>「有」の場合は以下を必ず記載すること。</t>
    </r>
    <rPh sb="2" eb="3">
      <t>アリ</t>
    </rPh>
    <rPh sb="5" eb="7">
      <t>バアイ</t>
    </rPh>
    <rPh sb="8" eb="10">
      <t>イカ</t>
    </rPh>
    <rPh sb="11" eb="12">
      <t>カナラ</t>
    </rPh>
    <rPh sb="13" eb="15">
      <t>キサイ</t>
    </rPh>
    <phoneticPr fontId="2"/>
  </si>
  <si>
    <t>在席日数</t>
    <rPh sb="0" eb="2">
      <t>ザイセキ</t>
    </rPh>
    <rPh sb="2" eb="4">
      <t>ニッスウ</t>
    </rPh>
    <phoneticPr fontId="2"/>
  </si>
  <si>
    <t>（値引き額）</t>
    <rPh sb="1" eb="3">
      <t>ネビ</t>
    </rPh>
    <rPh sb="4" eb="5">
      <t>ガク</t>
    </rPh>
    <phoneticPr fontId="2"/>
  </si>
  <si>
    <t>＊販売価格（税込）の合計額が15,000円以内になるようにすること。</t>
    <rPh sb="1" eb="3">
      <t>ハンバイ</t>
    </rPh>
    <rPh sb="3" eb="5">
      <t>カカク</t>
    </rPh>
    <rPh sb="6" eb="8">
      <t>ゼイコミ</t>
    </rPh>
    <rPh sb="10" eb="12">
      <t>ゴウケイ</t>
    </rPh>
    <rPh sb="12" eb="13">
      <t>ガク</t>
    </rPh>
    <rPh sb="20" eb="21">
      <t>エン</t>
    </rPh>
    <rPh sb="21" eb="23">
      <t>イナイ</t>
    </rPh>
    <phoneticPr fontId="2"/>
  </si>
  <si>
    <t>合計</t>
    <rPh sb="0" eb="2">
      <t>ゴウケイ</t>
    </rPh>
    <phoneticPr fontId="2"/>
  </si>
  <si>
    <r>
      <t>実訓練委託費</t>
    </r>
    <r>
      <rPr>
        <sz val="11"/>
        <rFont val="ＭＳ Ｐゴシック"/>
        <family val="3"/>
        <charset val="128"/>
      </rPr>
      <t xml:space="preserve">
一ヶ月一人当たりの見積り予定経費（円）</t>
    </r>
    <rPh sb="0" eb="1">
      <t>ジツ</t>
    </rPh>
    <rPh sb="1" eb="3">
      <t>クンレン</t>
    </rPh>
    <rPh sb="3" eb="5">
      <t>イタク</t>
    </rPh>
    <rPh sb="5" eb="6">
      <t>ヒ</t>
    </rPh>
    <rPh sb="7" eb="8">
      <t>イチ</t>
    </rPh>
    <rPh sb="9" eb="10">
      <t>ゲツ</t>
    </rPh>
    <rPh sb="10" eb="12">
      <t>ヒトリ</t>
    </rPh>
    <rPh sb="12" eb="13">
      <t>ア</t>
    </rPh>
    <rPh sb="16" eb="18">
      <t>ミツモ</t>
    </rPh>
    <rPh sb="19" eb="21">
      <t>ヨテイ</t>
    </rPh>
    <rPh sb="21" eb="23">
      <t>ケイヒ</t>
    </rPh>
    <rPh sb="24" eb="25">
      <t>エン</t>
    </rPh>
    <phoneticPr fontId="2"/>
  </si>
  <si>
    <t>準備講習</t>
    <rPh sb="0" eb="2">
      <t>ジュンビ</t>
    </rPh>
    <rPh sb="2" eb="4">
      <t>コウシュウ</t>
    </rPh>
    <phoneticPr fontId="2"/>
  </si>
  <si>
    <t>準備講習（標準五日間）</t>
    <rPh sb="0" eb="2">
      <t>ジュンビ</t>
    </rPh>
    <rPh sb="2" eb="4">
      <t>コウシュウ</t>
    </rPh>
    <rPh sb="5" eb="7">
      <t>ヒョウジュン</t>
    </rPh>
    <rPh sb="7" eb="8">
      <t>ゴ</t>
    </rPh>
    <rPh sb="8" eb="9">
      <t>ニチ</t>
    </rPh>
    <rPh sb="9" eb="10">
      <t>カン</t>
    </rPh>
    <phoneticPr fontId="2"/>
  </si>
  <si>
    <t>２委託訓練教育実績</t>
    <rPh sb="1" eb="3">
      <t>イタク</t>
    </rPh>
    <rPh sb="3" eb="5">
      <t>クンレン</t>
    </rPh>
    <rPh sb="5" eb="7">
      <t>キョウイク</t>
    </rPh>
    <rPh sb="7" eb="9">
      <t>ジッセキ</t>
    </rPh>
    <phoneticPr fontId="2"/>
  </si>
  <si>
    <t>講習時間</t>
    <rPh sb="0" eb="2">
      <t>コウシュウ</t>
    </rPh>
    <rPh sb="2" eb="4">
      <t>ジカン</t>
    </rPh>
    <phoneticPr fontId="2"/>
  </si>
  <si>
    <t>実訓練（三ヶ月）</t>
    <rPh sb="0" eb="1">
      <t>ジツ</t>
    </rPh>
    <rPh sb="1" eb="3">
      <t>クンレン</t>
    </rPh>
    <rPh sb="4" eb="5">
      <t>サン</t>
    </rPh>
    <rPh sb="6" eb="7">
      <t>ゲツ</t>
    </rPh>
    <phoneticPr fontId="2"/>
  </si>
  <si>
    <t>実訓練</t>
    <rPh sb="0" eb="1">
      <t>ジツ</t>
    </rPh>
    <rPh sb="1" eb="3">
      <t>クンレン</t>
    </rPh>
    <phoneticPr fontId="2"/>
  </si>
  <si>
    <r>
      <t>実訓練委託費見積り</t>
    </r>
    <r>
      <rPr>
        <sz val="11"/>
        <rFont val="ＭＳ Ｐゴシック"/>
        <family val="3"/>
        <charset val="128"/>
      </rPr>
      <t xml:space="preserve">
（一ヶ月一人当たり）</t>
    </r>
    <rPh sb="0" eb="1">
      <t>ジツ</t>
    </rPh>
    <rPh sb="1" eb="3">
      <t>クンレン</t>
    </rPh>
    <rPh sb="3" eb="5">
      <t>イタク</t>
    </rPh>
    <rPh sb="5" eb="6">
      <t>ヒ</t>
    </rPh>
    <rPh sb="6" eb="8">
      <t>ミツモ</t>
    </rPh>
    <rPh sb="11" eb="12">
      <t>イチ</t>
    </rPh>
    <rPh sb="13" eb="14">
      <t>ゲツ</t>
    </rPh>
    <rPh sb="14" eb="15">
      <t>イチ</t>
    </rPh>
    <rPh sb="15" eb="16">
      <t>ニン</t>
    </rPh>
    <rPh sb="16" eb="17">
      <t>ア</t>
    </rPh>
    <phoneticPr fontId="2"/>
  </si>
  <si>
    <t>準備講習の
概要</t>
    <rPh sb="0" eb="2">
      <t>ジュンビ</t>
    </rPh>
    <rPh sb="2" eb="4">
      <t>コウシュウ</t>
    </rPh>
    <rPh sb="6" eb="8">
      <t>ガイヨウ</t>
    </rPh>
    <phoneticPr fontId="2"/>
  </si>
  <si>
    <t>実訓練の
概要</t>
    <rPh sb="0" eb="1">
      <t>ジツ</t>
    </rPh>
    <rPh sb="1" eb="3">
      <t>クンレン</t>
    </rPh>
    <rPh sb="5" eb="7">
      <t>ガイヨウ</t>
    </rPh>
    <phoneticPr fontId="2"/>
  </si>
  <si>
    <r>
      <t>６　準備講習カリキュラム</t>
    </r>
    <r>
      <rPr>
        <b/>
        <sz val="14"/>
        <color indexed="10"/>
        <rFont val="ＭＳ Ｐゴシック"/>
        <family val="3"/>
        <charset val="128"/>
      </rPr>
      <t>　</t>
    </r>
    <r>
      <rPr>
        <b/>
        <sz val="11"/>
        <color indexed="10"/>
        <rFont val="ＭＳ Ｐゴシック"/>
        <family val="3"/>
        <charset val="128"/>
      </rPr>
      <t>(訓練科目ごとに作成すること。）</t>
    </r>
    <rPh sb="2" eb="4">
      <t>ジュンビ</t>
    </rPh>
    <rPh sb="4" eb="6">
      <t>コウシュウ</t>
    </rPh>
    <rPh sb="14" eb="16">
      <t>クンレン</t>
    </rPh>
    <rPh sb="16" eb="18">
      <t>カモク</t>
    </rPh>
    <rPh sb="21" eb="23">
      <t>サクセイ</t>
    </rPh>
    <phoneticPr fontId="2"/>
  </si>
  <si>
    <t>区　分</t>
    <rPh sb="0" eb="1">
      <t>ク</t>
    </rPh>
    <rPh sb="2" eb="3">
      <t>ブン</t>
    </rPh>
    <phoneticPr fontId="2"/>
  </si>
  <si>
    <t>実　　施　　内　　容</t>
    <rPh sb="0" eb="1">
      <t>ジツ</t>
    </rPh>
    <rPh sb="3" eb="4">
      <t>シ</t>
    </rPh>
    <rPh sb="6" eb="7">
      <t>ナイ</t>
    </rPh>
    <rPh sb="9" eb="10">
      <t>カタチ</t>
    </rPh>
    <phoneticPr fontId="2"/>
  </si>
  <si>
    <t>１日目</t>
    <rPh sb="1" eb="2">
      <t>ニチ</t>
    </rPh>
    <rPh sb="2" eb="3">
      <t>メ</t>
    </rPh>
    <phoneticPr fontId="2"/>
  </si>
  <si>
    <t>2日目</t>
    <rPh sb="1" eb="2">
      <t>ニチ</t>
    </rPh>
    <rPh sb="2" eb="3">
      <t>メ</t>
    </rPh>
    <phoneticPr fontId="2"/>
  </si>
  <si>
    <t>３日目</t>
    <rPh sb="1" eb="2">
      <t>ニチ</t>
    </rPh>
    <rPh sb="2" eb="3">
      <t>メ</t>
    </rPh>
    <phoneticPr fontId="2"/>
  </si>
  <si>
    <t>４日目</t>
    <rPh sb="1" eb="2">
      <t>ニチ</t>
    </rPh>
    <rPh sb="2" eb="3">
      <t>メ</t>
    </rPh>
    <phoneticPr fontId="2"/>
  </si>
  <si>
    <t>５日目</t>
    <rPh sb="1" eb="2">
      <t>ニチ</t>
    </rPh>
    <rPh sb="2" eb="3">
      <t>メ</t>
    </rPh>
    <phoneticPr fontId="2"/>
  </si>
  <si>
    <t>地域における雇用失業情勢、母子家庭の母等を取り巻く雇用の状況に関する理解の促進に資するもの</t>
    <rPh sb="0" eb="2">
      <t>チイキ</t>
    </rPh>
    <rPh sb="6" eb="8">
      <t>コヨウ</t>
    </rPh>
    <rPh sb="8" eb="10">
      <t>シツギョウ</t>
    </rPh>
    <rPh sb="10" eb="12">
      <t>ジョウセイ</t>
    </rPh>
    <rPh sb="13" eb="15">
      <t>ボシ</t>
    </rPh>
    <rPh sb="15" eb="17">
      <t>カテイ</t>
    </rPh>
    <rPh sb="18" eb="19">
      <t>ハハ</t>
    </rPh>
    <rPh sb="19" eb="20">
      <t>トウ</t>
    </rPh>
    <rPh sb="21" eb="22">
      <t>ト</t>
    </rPh>
    <rPh sb="23" eb="24">
      <t>マ</t>
    </rPh>
    <rPh sb="25" eb="27">
      <t>コヨウ</t>
    </rPh>
    <rPh sb="28" eb="30">
      <t>ジョウキョウ</t>
    </rPh>
    <rPh sb="31" eb="32">
      <t>カン</t>
    </rPh>
    <rPh sb="34" eb="36">
      <t>リカイ</t>
    </rPh>
    <rPh sb="37" eb="39">
      <t>ソクシン</t>
    </rPh>
    <rPh sb="40" eb="41">
      <t>シ</t>
    </rPh>
    <phoneticPr fontId="2"/>
  </si>
  <si>
    <t>企業が求める人材像の促進に資するもの（例：企業人事担当によるセミナー等）</t>
    <rPh sb="0" eb="2">
      <t>キギョウ</t>
    </rPh>
    <rPh sb="3" eb="4">
      <t>モト</t>
    </rPh>
    <rPh sb="6" eb="8">
      <t>ジンザイ</t>
    </rPh>
    <rPh sb="8" eb="9">
      <t>ゾウ</t>
    </rPh>
    <rPh sb="10" eb="12">
      <t>ソクシン</t>
    </rPh>
    <rPh sb="13" eb="14">
      <t>シ</t>
    </rPh>
    <rPh sb="19" eb="20">
      <t>レイ</t>
    </rPh>
    <rPh sb="21" eb="23">
      <t>キギョウ</t>
    </rPh>
    <rPh sb="23" eb="25">
      <t>ジンジ</t>
    </rPh>
    <rPh sb="25" eb="27">
      <t>タントウ</t>
    </rPh>
    <rPh sb="34" eb="35">
      <t>トウ</t>
    </rPh>
    <phoneticPr fontId="2"/>
  </si>
  <si>
    <t>自己の職業適性等の理解の促進に資するもの（例：個別及び集団方式によるキャリア・コンサルティング等）</t>
    <rPh sb="0" eb="2">
      <t>ジコ</t>
    </rPh>
    <rPh sb="3" eb="5">
      <t>ショクギョウ</t>
    </rPh>
    <rPh sb="5" eb="7">
      <t>テキセイ</t>
    </rPh>
    <rPh sb="7" eb="8">
      <t>トウ</t>
    </rPh>
    <rPh sb="9" eb="11">
      <t>リカイ</t>
    </rPh>
    <rPh sb="12" eb="14">
      <t>ソクシン</t>
    </rPh>
    <rPh sb="15" eb="16">
      <t>シ</t>
    </rPh>
    <rPh sb="21" eb="22">
      <t>レイ</t>
    </rPh>
    <rPh sb="23" eb="25">
      <t>コベツ</t>
    </rPh>
    <rPh sb="25" eb="26">
      <t>オヨ</t>
    </rPh>
    <rPh sb="27" eb="29">
      <t>シュウダン</t>
    </rPh>
    <rPh sb="29" eb="31">
      <t>ホウシキ</t>
    </rPh>
    <rPh sb="47" eb="48">
      <t>トウ</t>
    </rPh>
    <phoneticPr fontId="2"/>
  </si>
  <si>
    <t>職業に必要なﾋﾞｼﾞﾈｽマナーの向上に資するもの（例：ビジネスマナー講習）</t>
    <rPh sb="0" eb="2">
      <t>ショクギョウ</t>
    </rPh>
    <rPh sb="3" eb="5">
      <t>ヒツヨウ</t>
    </rPh>
    <rPh sb="16" eb="18">
      <t>コウジョウ</t>
    </rPh>
    <rPh sb="19" eb="20">
      <t>シ</t>
    </rPh>
    <rPh sb="25" eb="26">
      <t>レイ</t>
    </rPh>
    <rPh sb="34" eb="36">
      <t>コウシュウ</t>
    </rPh>
    <phoneticPr fontId="2"/>
  </si>
  <si>
    <t>企業の就業現場の理解の促進に資するもの（例：事業所見学等）</t>
    <rPh sb="0" eb="2">
      <t>キギョウ</t>
    </rPh>
    <rPh sb="3" eb="5">
      <t>シュウギョウ</t>
    </rPh>
    <rPh sb="5" eb="7">
      <t>ゲンバ</t>
    </rPh>
    <rPh sb="8" eb="10">
      <t>リカイ</t>
    </rPh>
    <rPh sb="11" eb="13">
      <t>ソクシン</t>
    </rPh>
    <rPh sb="14" eb="15">
      <t>シ</t>
    </rPh>
    <rPh sb="20" eb="21">
      <t>レイ</t>
    </rPh>
    <rPh sb="22" eb="25">
      <t>ジギョウショ</t>
    </rPh>
    <rPh sb="25" eb="27">
      <t>ケンガク</t>
    </rPh>
    <rPh sb="27" eb="28">
      <t>トウ</t>
    </rPh>
    <phoneticPr fontId="2"/>
  </si>
  <si>
    <t>講　習　の　内　容 　（ 　端　的　に 　）</t>
    <rPh sb="0" eb="1">
      <t>コウ</t>
    </rPh>
    <rPh sb="2" eb="3">
      <t>ナライ</t>
    </rPh>
    <rPh sb="6" eb="7">
      <t>ナイ</t>
    </rPh>
    <rPh sb="8" eb="9">
      <t>カタチ</t>
    </rPh>
    <rPh sb="14" eb="15">
      <t>ハシ</t>
    </rPh>
    <rPh sb="16" eb="17">
      <t>マト</t>
    </rPh>
    <phoneticPr fontId="2"/>
  </si>
  <si>
    <r>
      <t>７　実訓練カリキュラム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3">
      <t>ジツ</t>
    </rPh>
    <rPh sb="3" eb="5">
      <t>クンレン</t>
    </rPh>
    <rPh sb="13" eb="15">
      <t>クンレン</t>
    </rPh>
    <rPh sb="15" eb="17">
      <t>カモク</t>
    </rPh>
    <rPh sb="20" eb="22">
      <t>サクセイ</t>
    </rPh>
    <phoneticPr fontId="2"/>
  </si>
  <si>
    <t>訓練時間：240時間以上（学科＋実技）</t>
    <rPh sb="0" eb="2">
      <t>クンレン</t>
    </rPh>
    <rPh sb="2" eb="4">
      <t>ジカン</t>
    </rPh>
    <rPh sb="8" eb="10">
      <t>ジカン</t>
    </rPh>
    <rPh sb="10" eb="12">
      <t>イジョウ</t>
    </rPh>
    <rPh sb="13" eb="15">
      <t>ガッカ</t>
    </rPh>
    <rPh sb="16" eb="18">
      <t>ジツギ</t>
    </rPh>
    <phoneticPr fontId="2"/>
  </si>
  <si>
    <r>
      <t>８　就職支援の概要・就職支援カリキュラム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シュウショク</t>
    </rPh>
    <rPh sb="4" eb="6">
      <t>シエン</t>
    </rPh>
    <rPh sb="7" eb="9">
      <t>ガイヨウ</t>
    </rPh>
    <rPh sb="10" eb="12">
      <t>シュウショク</t>
    </rPh>
    <rPh sb="12" eb="14">
      <t>シエン</t>
    </rPh>
    <rPh sb="22" eb="24">
      <t>クンレン</t>
    </rPh>
    <rPh sb="24" eb="26">
      <t>カモク</t>
    </rPh>
    <rPh sb="29" eb="31">
      <t>サクセイ</t>
    </rPh>
    <phoneticPr fontId="2"/>
  </si>
  <si>
    <t>※８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</si>
  <si>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t>講習日</t>
    <rPh sb="0" eb="2">
      <t>コウシュウ</t>
    </rPh>
    <rPh sb="2" eb="3">
      <t>ビ</t>
    </rPh>
    <phoneticPr fontId="2"/>
  </si>
  <si>
    <t>開講日及び準備講習の日程（五日間の場合）は変更しないこと。</t>
    <rPh sb="0" eb="3">
      <t>カイコウビ</t>
    </rPh>
    <rPh sb="3" eb="4">
      <t>オヨ</t>
    </rPh>
    <rPh sb="5" eb="7">
      <t>ジュンビ</t>
    </rPh>
    <rPh sb="7" eb="9">
      <t>コウシュウ</t>
    </rPh>
    <rPh sb="10" eb="12">
      <t>ニッテイ</t>
    </rPh>
    <rPh sb="13" eb="15">
      <t>ゴニチ</t>
    </rPh>
    <rPh sb="15" eb="16">
      <t>カン</t>
    </rPh>
    <rPh sb="17" eb="19">
      <t>バアイ</t>
    </rPh>
    <rPh sb="21" eb="23">
      <t>ヘンコウ</t>
    </rPh>
    <phoneticPr fontId="2"/>
  </si>
  <si>
    <t>＊</t>
    <phoneticPr fontId="2"/>
  </si>
  <si>
    <t>準備講習：原則25時間以上</t>
    <rPh sb="0" eb="2">
      <t>ジュンビ</t>
    </rPh>
    <rPh sb="2" eb="4">
      <t>コウシュウ</t>
    </rPh>
    <rPh sb="5" eb="7">
      <t>ゲンソク</t>
    </rPh>
    <rPh sb="9" eb="11">
      <t>ジカン</t>
    </rPh>
    <rPh sb="11" eb="13">
      <t>イジョウ</t>
    </rPh>
    <phoneticPr fontId="2"/>
  </si>
  <si>
    <t>カリキュラムの時間数と一致すること。</t>
    <rPh sb="7" eb="10">
      <t>ジカンスウ</t>
    </rPh>
    <rPh sb="11" eb="13">
      <t>イッチ</t>
    </rPh>
    <phoneticPr fontId="2"/>
  </si>
  <si>
    <t>入校式 の日程、時間数は変更しないこと。</t>
    <rPh sb="0" eb="3">
      <t>ニュウコウシキ</t>
    </rPh>
    <rPh sb="5" eb="7">
      <t>ニッテイ</t>
    </rPh>
    <rPh sb="8" eb="10">
      <t>ジカン</t>
    </rPh>
    <rPh sb="10" eb="11">
      <t>スウ</t>
    </rPh>
    <rPh sb="12" eb="14">
      <t>ヘンコウ</t>
    </rPh>
    <phoneticPr fontId="2"/>
  </si>
  <si>
    <t>９　就　職　担　当　者　名　簿</t>
    <rPh sb="2" eb="3">
      <t>シュウ</t>
    </rPh>
    <rPh sb="4" eb="5">
      <t>ショク</t>
    </rPh>
    <rPh sb="6" eb="7">
      <t>タン</t>
    </rPh>
    <rPh sb="8" eb="9">
      <t>トウ</t>
    </rPh>
    <rPh sb="10" eb="11">
      <t>シャ</t>
    </rPh>
    <rPh sb="12" eb="13">
      <t>メイ</t>
    </rPh>
    <rPh sb="14" eb="15">
      <t>ボ</t>
    </rPh>
    <phoneticPr fontId="2"/>
  </si>
  <si>
    <t>１０　母子家庭の母等に対する職業訓練　月別訓練カリキュラム</t>
    <rPh sb="3" eb="5">
      <t>ボシ</t>
    </rPh>
    <rPh sb="5" eb="7">
      <t>カテイ</t>
    </rPh>
    <rPh sb="8" eb="9">
      <t>ハハ</t>
    </rPh>
    <rPh sb="9" eb="10">
      <t>トウ</t>
    </rPh>
    <rPh sb="11" eb="12">
      <t>タイ</t>
    </rPh>
    <rPh sb="14" eb="16">
      <t>ショクギョウ</t>
    </rPh>
    <rPh sb="16" eb="18">
      <t>クンレン</t>
    </rPh>
    <rPh sb="19" eb="21">
      <t>ツキベツ</t>
    </rPh>
    <rPh sb="21" eb="23">
      <t>クンレン</t>
    </rPh>
    <phoneticPr fontId="2"/>
  </si>
  <si>
    <t>講習時間：原則25時間以上</t>
    <rPh sb="0" eb="2">
      <t>コウシュウ</t>
    </rPh>
    <rPh sb="2" eb="4">
      <t>ジカン</t>
    </rPh>
    <rPh sb="5" eb="7">
      <t>ゲンソク</t>
    </rPh>
    <rPh sb="9" eb="11">
      <t>ジカン</t>
    </rPh>
    <rPh sb="11" eb="13">
      <t>イジョウ</t>
    </rPh>
    <phoneticPr fontId="2"/>
  </si>
  <si>
    <t>８　就職支援の概要</t>
    <rPh sb="2" eb="4">
      <t>シュウショク</t>
    </rPh>
    <rPh sb="4" eb="6">
      <t>シエン</t>
    </rPh>
    <rPh sb="7" eb="9">
      <t>ガイヨウ</t>
    </rPh>
    <phoneticPr fontId="2"/>
  </si>
  <si>
    <t>月計</t>
    <rPh sb="0" eb="1">
      <t>ツキ</t>
    </rPh>
    <rPh sb="1" eb="2">
      <t>ケイ</t>
    </rPh>
    <phoneticPr fontId="2"/>
  </si>
  <si>
    <t>最低履行人数</t>
    <rPh sb="0" eb="2">
      <t>サイテイ</t>
    </rPh>
    <rPh sb="2" eb="4">
      <t>リコウ</t>
    </rPh>
    <rPh sb="4" eb="6">
      <t>ニンズウ</t>
    </rPh>
    <phoneticPr fontId="2"/>
  </si>
  <si>
    <t>日間</t>
    <rPh sb="0" eb="1">
      <t>ニチ</t>
    </rPh>
    <rPh sb="1" eb="2">
      <t>カン</t>
    </rPh>
    <phoneticPr fontId="2"/>
  </si>
  <si>
    <t>※ 区分欄の書き方（該当番号を記入する）</t>
    <rPh sb="2" eb="4">
      <t>クブン</t>
    </rPh>
    <rPh sb="4" eb="5">
      <t>ラン</t>
    </rPh>
    <rPh sb="6" eb="7">
      <t>カ</t>
    </rPh>
    <rPh sb="8" eb="9">
      <t>カタ</t>
    </rPh>
    <rPh sb="10" eb="12">
      <t>ガイトウ</t>
    </rPh>
    <rPh sb="12" eb="14">
      <t>バンゴウ</t>
    </rPh>
    <rPh sb="15" eb="17">
      <t>キニュウ</t>
    </rPh>
    <phoneticPr fontId="2"/>
  </si>
  <si>
    <t>①</t>
    <phoneticPr fontId="2"/>
  </si>
  <si>
    <t>②</t>
    <phoneticPr fontId="2"/>
  </si>
  <si>
    <t>③</t>
    <phoneticPr fontId="2"/>
  </si>
  <si>
    <t>④</t>
    <phoneticPr fontId="2"/>
  </si>
  <si>
    <t>⑤</t>
    <phoneticPr fontId="2"/>
  </si>
  <si>
    <t>≪母子家庭の母等に対する職業訓練≫</t>
    <rPh sb="1" eb="3">
      <t>ボシ</t>
    </rPh>
    <rPh sb="3" eb="5">
      <t>カテイ</t>
    </rPh>
    <rPh sb="6" eb="7">
      <t>ハハ</t>
    </rPh>
    <rPh sb="7" eb="8">
      <t>トウ</t>
    </rPh>
    <rPh sb="9" eb="10">
      <t>タイ</t>
    </rPh>
    <rPh sb="12" eb="14">
      <t>ショクギョウ</t>
    </rPh>
    <rPh sb="14" eb="16">
      <t>クンレン</t>
    </rPh>
    <phoneticPr fontId="2"/>
  </si>
  <si>
    <t>※以下のものをご準備の上、ご提出ください。</t>
    <rPh sb="1" eb="3">
      <t>イカ</t>
    </rPh>
    <rPh sb="8" eb="10">
      <t>ジュンビ</t>
    </rPh>
    <rPh sb="11" eb="12">
      <t>ウエ</t>
    </rPh>
    <rPh sb="14" eb="16">
      <t>テイシュツ</t>
    </rPh>
    <phoneticPr fontId="2"/>
  </si>
  <si>
    <t>※データ以外の提出物は全て印刷して、ご提出ださい。</t>
    <rPh sb="4" eb="6">
      <t>イガイ</t>
    </rPh>
    <rPh sb="7" eb="9">
      <t>テイシュツ</t>
    </rPh>
    <rPh sb="9" eb="10">
      <t>ブツ</t>
    </rPh>
    <rPh sb="11" eb="12">
      <t>スベ</t>
    </rPh>
    <rPh sb="13" eb="15">
      <t>インサツ</t>
    </rPh>
    <rPh sb="19" eb="21">
      <t>テイシュツ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</si>
  <si>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</si>
  <si>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</si>
  <si>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</si>
  <si>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t>東京都委託訓練（母子母）受託申込書</t>
    <rPh sb="0" eb="2">
      <t>トウキョウ</t>
    </rPh>
    <rPh sb="2" eb="3">
      <t>ト</t>
    </rPh>
    <rPh sb="3" eb="5">
      <t>イタク</t>
    </rPh>
    <rPh sb="5" eb="7">
      <t>クンレン</t>
    </rPh>
    <rPh sb="8" eb="10">
      <t>ボシ</t>
    </rPh>
    <rPh sb="10" eb="11">
      <t>ハハ</t>
    </rPh>
    <rPh sb="12" eb="14">
      <t>ジュタク</t>
    </rPh>
    <rPh sb="14" eb="17">
      <t>モウシコミショ</t>
    </rPh>
    <phoneticPr fontId="2"/>
  </si>
  <si>
    <t>教室配置図（例示参照）</t>
    <rPh sb="0" eb="2">
      <t>キョウシツ</t>
    </rPh>
    <rPh sb="2" eb="4">
      <t>ハイチ</t>
    </rPh>
    <rPh sb="4" eb="5">
      <t>ズ</t>
    </rPh>
    <rPh sb="6" eb="8">
      <t>レイジ</t>
    </rPh>
    <rPh sb="8" eb="10">
      <t>サンショウ</t>
    </rPh>
    <phoneticPr fontId="2"/>
  </si>
  <si>
    <t>ＯＡ室、その他使用予定教室全てについて用意</t>
    <rPh sb="19" eb="21">
      <t>ヨウイ</t>
    </rPh>
    <phoneticPr fontId="2"/>
  </si>
  <si>
    <t>訓練施設、設備の写真</t>
    <rPh sb="0" eb="2">
      <t>クンレン</t>
    </rPh>
    <rPh sb="2" eb="4">
      <t>シセツ</t>
    </rPh>
    <rPh sb="5" eb="7">
      <t>セツビ</t>
    </rPh>
    <rPh sb="8" eb="10">
      <t>シャシン</t>
    </rPh>
    <phoneticPr fontId="2"/>
  </si>
  <si>
    <t>建物の概観、教室全景、机・椅子、設備機器等を鮮明に撮影したもの</t>
    <rPh sb="22" eb="24">
      <t>センメイ</t>
    </rPh>
    <rPh sb="25" eb="27">
      <t>サツエイ</t>
    </rPh>
    <phoneticPr fontId="2"/>
  </si>
  <si>
    <t>地図（最寄り駅又はバス停から実施施設まで）</t>
    <rPh sb="0" eb="2">
      <t>チズ</t>
    </rPh>
    <rPh sb="3" eb="5">
      <t>モヨ</t>
    </rPh>
    <rPh sb="6" eb="7">
      <t>エキ</t>
    </rPh>
    <rPh sb="7" eb="8">
      <t>マタ</t>
    </rPh>
    <rPh sb="11" eb="12">
      <t>テイ</t>
    </rPh>
    <rPh sb="14" eb="16">
      <t>ジッシ</t>
    </rPh>
    <rPh sb="16" eb="18">
      <t>シセツ</t>
    </rPh>
    <phoneticPr fontId="2"/>
  </si>
  <si>
    <t>履修後取得可能な資格及び目標とする資格の概要、試験実施機関、団体等</t>
    <rPh sb="0" eb="2">
      <t>リシュウ</t>
    </rPh>
    <rPh sb="2" eb="3">
      <t>ゴ</t>
    </rPh>
    <rPh sb="3" eb="5">
      <t>シュトク</t>
    </rPh>
    <rPh sb="5" eb="7">
      <t>カノウ</t>
    </rPh>
    <rPh sb="8" eb="10">
      <t>シカク</t>
    </rPh>
    <rPh sb="10" eb="11">
      <t>オヨ</t>
    </rPh>
    <rPh sb="12" eb="14">
      <t>モクヒョウ</t>
    </rPh>
    <rPh sb="17" eb="19">
      <t>シカク</t>
    </rPh>
    <rPh sb="20" eb="22">
      <t>ガイヨウ</t>
    </rPh>
    <rPh sb="23" eb="25">
      <t>シケン</t>
    </rPh>
    <rPh sb="25" eb="27">
      <t>ジッシ</t>
    </rPh>
    <rPh sb="27" eb="29">
      <t>キカン</t>
    </rPh>
    <rPh sb="30" eb="32">
      <t>ダンタイ</t>
    </rPh>
    <rPh sb="32" eb="33">
      <t>トウ</t>
    </rPh>
    <phoneticPr fontId="2"/>
  </si>
  <si>
    <t>職業紹介権の写し</t>
    <rPh sb="0" eb="2">
      <t>ショクギョウ</t>
    </rPh>
    <rPh sb="2" eb="4">
      <t>ショウカイ</t>
    </rPh>
    <rPh sb="4" eb="5">
      <t>ケン</t>
    </rPh>
    <rPh sb="6" eb="7">
      <t>ウツ</t>
    </rPh>
    <phoneticPr fontId="2"/>
  </si>
  <si>
    <t>法人の定款、寄付行為等の写し</t>
    <rPh sb="0" eb="2">
      <t>ホウジン</t>
    </rPh>
    <rPh sb="3" eb="5">
      <t>テイカン</t>
    </rPh>
    <rPh sb="6" eb="8">
      <t>キフ</t>
    </rPh>
    <rPh sb="8" eb="10">
      <t>コウイ</t>
    </rPh>
    <rPh sb="10" eb="11">
      <t>トウ</t>
    </rPh>
    <rPh sb="12" eb="13">
      <t>ウツ</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</si>
  <si>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</si>
  <si>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r>
      <t>２部</t>
    </r>
    <r>
      <rPr>
        <u/>
        <sz val="11"/>
        <rFont val="ＭＳ Ｐ明朝"/>
        <family val="1"/>
        <charset val="128"/>
      </rPr>
      <t>印刷して用意</t>
    </r>
    <rPh sb="1" eb="2">
      <t>ブ</t>
    </rPh>
    <rPh sb="2" eb="4">
      <t>インサツ</t>
    </rPh>
    <rPh sb="6" eb="8">
      <t>ヨウイ</t>
    </rPh>
    <phoneticPr fontId="2"/>
  </si>
  <si>
    <t>１２　受託申込提出物一覧</t>
    <rPh sb="3" eb="5">
      <t>ジュタク</t>
    </rPh>
    <rPh sb="5" eb="7">
      <t>モウシコミ</t>
    </rPh>
    <rPh sb="7" eb="9">
      <t>テイシュツ</t>
    </rPh>
    <rPh sb="9" eb="10">
      <t>ブツ</t>
    </rPh>
    <rPh sb="10" eb="12">
      <t>イチラン</t>
    </rPh>
    <phoneticPr fontId="2"/>
  </si>
  <si>
    <t>雇用　一郎</t>
    <rPh sb="0" eb="2">
      <t>コヨウ</t>
    </rPh>
    <rPh sb="3" eb="5">
      <t>イチロウ</t>
    </rPh>
    <phoneticPr fontId="2"/>
  </si>
  <si>
    <t>○</t>
    <phoneticPr fontId="2"/>
  </si>
  <si>
    <t>□□</t>
    <phoneticPr fontId="2"/>
  </si>
  <si>
    <t>専門校卒</t>
    <rPh sb="0" eb="2">
      <t>センモン</t>
    </rPh>
    <rPh sb="2" eb="3">
      <t>コウ</t>
    </rPh>
    <rPh sb="3" eb="4">
      <t>ソツ</t>
    </rPh>
    <phoneticPr fontId="2"/>
  </si>
  <si>
    <t>○</t>
    <phoneticPr fontId="2"/>
  </si>
  <si>
    <t>就職実績（率）：就職支援経費算出の式による。</t>
    <rPh sb="0" eb="2">
      <t>シュウショク</t>
    </rPh>
    <rPh sb="2" eb="4">
      <t>ジッセキ</t>
    </rPh>
    <rPh sb="5" eb="6">
      <t>リツ</t>
    </rPh>
    <rPh sb="8" eb="10">
      <t>シュウショク</t>
    </rPh>
    <rPh sb="10" eb="12">
      <t>シエン</t>
    </rPh>
    <rPh sb="12" eb="14">
      <t>ケイヒ</t>
    </rPh>
    <rPh sb="14" eb="16">
      <t>サンシュツ</t>
    </rPh>
    <rPh sb="17" eb="18">
      <t>シキ</t>
    </rPh>
    <phoneticPr fontId="2"/>
  </si>
  <si>
    <t>訓練時間(学科＋実技）</t>
    <rPh sb="0" eb="2">
      <t>クンレン</t>
    </rPh>
    <rPh sb="2" eb="4">
      <t>ジカン</t>
    </rPh>
    <rPh sb="5" eb="7">
      <t>ガッカ</t>
    </rPh>
    <rPh sb="8" eb="10">
      <t>ジツギ</t>
    </rPh>
    <phoneticPr fontId="2"/>
  </si>
  <si>
    <t>＜就職支援時間を含む、入校式・修了式は除く＞</t>
    <rPh sb="1" eb="3">
      <t>シュウショク</t>
    </rPh>
    <rPh sb="3" eb="5">
      <t>シエン</t>
    </rPh>
    <rPh sb="5" eb="7">
      <t>ジカン</t>
    </rPh>
    <rPh sb="8" eb="9">
      <t>フク</t>
    </rPh>
    <rPh sb="11" eb="12">
      <t>ニュウ</t>
    </rPh>
    <rPh sb="12" eb="13">
      <t>コウ</t>
    </rPh>
    <rPh sb="13" eb="14">
      <t>シキ</t>
    </rPh>
    <rPh sb="15" eb="17">
      <t>シュウリョウ</t>
    </rPh>
    <rPh sb="17" eb="18">
      <t>シキ</t>
    </rPh>
    <rPh sb="19" eb="20">
      <t>ノゾ</t>
    </rPh>
    <phoneticPr fontId="2"/>
  </si>
  <si>
    <r>
      <t>実訓練時間：1日</t>
    </r>
    <r>
      <rPr>
        <sz val="11"/>
        <rFont val="ＭＳ Ｐゴシック"/>
        <family val="3"/>
        <charset val="128"/>
      </rPr>
      <t>5時間が標準</t>
    </r>
    <r>
      <rPr>
        <sz val="9"/>
        <rFont val="ＭＳ Ｐゴシック"/>
        <family val="3"/>
        <charset val="128"/>
      </rPr>
      <t>、</t>
    </r>
    <r>
      <rPr>
        <sz val="11"/>
        <rFont val="ＭＳ Ｐゴシック"/>
        <family val="3"/>
        <charset val="128"/>
      </rPr>
      <t>月80時間以上</t>
    </r>
    <rPh sb="0" eb="1">
      <t>ジツ</t>
    </rPh>
    <rPh sb="1" eb="3">
      <t>クンレン</t>
    </rPh>
    <rPh sb="3" eb="5">
      <t>ジカン</t>
    </rPh>
    <rPh sb="7" eb="8">
      <t>ニチ</t>
    </rPh>
    <rPh sb="9" eb="11">
      <t>ジカン</t>
    </rPh>
    <rPh sb="12" eb="14">
      <t>ヒョウジュン</t>
    </rPh>
    <rPh sb="15" eb="16">
      <t>ツキ</t>
    </rPh>
    <rPh sb="18" eb="20">
      <t>ジカン</t>
    </rPh>
    <rPh sb="20" eb="22">
      <t>イジョウ</t>
    </rPh>
    <phoneticPr fontId="2"/>
  </si>
  <si>
    <t>講習時間数</t>
    <rPh sb="0" eb="2">
      <t>コウシュウ</t>
    </rPh>
    <rPh sb="2" eb="5">
      <t>ジカンスウ</t>
    </rPh>
    <phoneticPr fontId="2"/>
  </si>
  <si>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講習時間</t>
    </r>
    <rPh sb="11" eb="13">
      <t>コウシュウ</t>
    </rPh>
    <rPh sb="13" eb="15">
      <t>ジカン</t>
    </rPh>
    <phoneticPr fontId="2"/>
  </si>
  <si>
    <t>受託
可能月</t>
    <rPh sb="0" eb="2">
      <t>ジュタク</t>
    </rPh>
    <rPh sb="3" eb="5">
      <t>カノウ</t>
    </rPh>
    <rPh sb="5" eb="6">
      <t>ツキ</t>
    </rPh>
    <phoneticPr fontId="2"/>
  </si>
  <si>
    <r>
      <t>準備講習委託費見積り</t>
    </r>
    <r>
      <rPr>
        <sz val="11"/>
        <rFont val="ＭＳ Ｐゴシック"/>
        <family val="3"/>
        <charset val="128"/>
      </rPr>
      <t xml:space="preserve">
（5）日間一人当たり</t>
    </r>
    <rPh sb="0" eb="2">
      <t>ジュンビ</t>
    </rPh>
    <rPh sb="2" eb="4">
      <t>コウシュウ</t>
    </rPh>
    <rPh sb="4" eb="6">
      <t>イタク</t>
    </rPh>
    <rPh sb="6" eb="7">
      <t>ヒ</t>
    </rPh>
    <rPh sb="7" eb="9">
      <t>ミツモ</t>
    </rPh>
    <rPh sb="14" eb="15">
      <t>ニチ</t>
    </rPh>
    <rPh sb="15" eb="16">
      <t>カン</t>
    </rPh>
    <rPh sb="16" eb="17">
      <t>イチ</t>
    </rPh>
    <rPh sb="17" eb="18">
      <t>ニン</t>
    </rPh>
    <rPh sb="18" eb="19">
      <t>ア</t>
    </rPh>
    <phoneticPr fontId="2"/>
  </si>
  <si>
    <t>その他</t>
    <rPh sb="2" eb="3">
      <t>ホカ</t>
    </rPh>
    <phoneticPr fontId="2"/>
  </si>
  <si>
    <t>就職支援内容（就職に結びつけるための方策を含む）</t>
    <rPh sb="0" eb="2">
      <t>シュウショク</t>
    </rPh>
    <rPh sb="2" eb="4">
      <t>シエン</t>
    </rPh>
    <rPh sb="4" eb="6">
      <t>ナイヨウ</t>
    </rPh>
    <rPh sb="7" eb="9">
      <t>シュウショク</t>
    </rPh>
    <rPh sb="10" eb="11">
      <t>ムス</t>
    </rPh>
    <rPh sb="18" eb="20">
      <t>ホウサク</t>
    </rPh>
    <rPh sb="21" eb="22">
      <t>フク</t>
    </rPh>
    <phoneticPr fontId="2"/>
  </si>
  <si>
    <t>うち
指導員免許取得者</t>
    <rPh sb="3" eb="6">
      <t>シドウイン</t>
    </rPh>
    <rPh sb="6" eb="8">
      <t>メンキョ</t>
    </rPh>
    <rPh sb="8" eb="11">
      <t>シュトクシャ</t>
    </rPh>
    <phoneticPr fontId="2"/>
  </si>
  <si>
    <t>実訓練時間：240時間以上（学科＋実技）、12時間以上（就職支援）、その他：時間（入校式・修了式各3時間）</t>
    <rPh sb="0" eb="1">
      <t>ジツ</t>
    </rPh>
    <rPh sb="1" eb="3">
      <t>クンレン</t>
    </rPh>
    <rPh sb="3" eb="5">
      <t>ジカン</t>
    </rPh>
    <rPh sb="9" eb="11">
      <t>ジカン</t>
    </rPh>
    <rPh sb="11" eb="13">
      <t>イジョウ</t>
    </rPh>
    <rPh sb="14" eb="16">
      <t>ガッカ</t>
    </rPh>
    <rPh sb="17" eb="19">
      <t>ジツギ</t>
    </rPh>
    <rPh sb="23" eb="25">
      <t>ジカン</t>
    </rPh>
    <rPh sb="25" eb="27">
      <t>イジョウ</t>
    </rPh>
    <rPh sb="28" eb="30">
      <t>シュウショク</t>
    </rPh>
    <rPh sb="30" eb="32">
      <t>シエン</t>
    </rPh>
    <rPh sb="36" eb="37">
      <t>タ</t>
    </rPh>
    <rPh sb="38" eb="40">
      <t>ジカン</t>
    </rPh>
    <rPh sb="41" eb="43">
      <t>ニュウコウ</t>
    </rPh>
    <rPh sb="43" eb="44">
      <t>シキ</t>
    </rPh>
    <rPh sb="45" eb="47">
      <t>シュウリョウ</t>
    </rPh>
    <rPh sb="47" eb="48">
      <t>シキ</t>
    </rPh>
    <rPh sb="48" eb="49">
      <t>カク</t>
    </rPh>
    <rPh sb="50" eb="52">
      <t>ジカン</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</si>
  <si>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</si>
  <si>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t>受入可能　　　　　　　　　　　　　　定員（人）</t>
    <rPh sb="0" eb="1">
      <t>ウ</t>
    </rPh>
    <rPh sb="1" eb="2">
      <t>イ</t>
    </rPh>
    <rPh sb="2" eb="4">
      <t>カノウ</t>
    </rPh>
    <rPh sb="18" eb="20">
      <t>テイイン</t>
    </rPh>
    <rPh sb="21" eb="22">
      <t>ニン</t>
    </rPh>
    <phoneticPr fontId="2"/>
  </si>
  <si>
    <t>実施施設１の最寄り駅　※５</t>
    <rPh sb="0" eb="2">
      <t>ジッシ</t>
    </rPh>
    <rPh sb="2" eb="4">
      <t>シセツ</t>
    </rPh>
    <rPh sb="6" eb="8">
      <t>モヨリ</t>
    </rPh>
    <rPh sb="9" eb="10">
      <t>エキ</t>
    </rPh>
    <phoneticPr fontId="2"/>
  </si>
  <si>
    <r>
      <t>２　委託訓練教育実績（</t>
    </r>
    <r>
      <rPr>
        <b/>
        <u/>
        <sz val="14"/>
        <color indexed="10"/>
        <rFont val="ＭＳ Ｐゴシック"/>
        <family val="3"/>
        <charset val="128"/>
      </rPr>
      <t>東京都を含む</t>
    </r>
    <r>
      <rPr>
        <b/>
        <sz val="14"/>
        <rFont val="ＭＳ Ｐゴシック"/>
        <family val="3"/>
        <charset val="128"/>
      </rPr>
      <t>公共機関のみ）</t>
    </r>
    <rPh sb="2" eb="4">
      <t>イタク</t>
    </rPh>
    <rPh sb="4" eb="6">
      <t>クンレン</t>
    </rPh>
    <rPh sb="6" eb="8">
      <t>キョウイク</t>
    </rPh>
    <rPh sb="8" eb="10">
      <t>ジッセキ</t>
    </rPh>
    <rPh sb="11" eb="13">
      <t>トウキョウ</t>
    </rPh>
    <rPh sb="13" eb="14">
      <t>ト</t>
    </rPh>
    <rPh sb="15" eb="16">
      <t>フク</t>
    </rPh>
    <rPh sb="17" eb="19">
      <t>コウキョウ</t>
    </rPh>
    <rPh sb="19" eb="21">
      <t>キカン</t>
    </rPh>
    <phoneticPr fontId="2"/>
  </si>
  <si>
    <t>①</t>
    <phoneticPr fontId="2"/>
  </si>
  <si>
    <t>②</t>
    <phoneticPr fontId="2"/>
  </si>
  <si>
    <t>③</t>
    <phoneticPr fontId="2"/>
  </si>
  <si>
    <t>④</t>
    <phoneticPr fontId="2"/>
  </si>
  <si>
    <t>実施施設名、最寄駅（バス停）からの距離、所要時間（分）を記載</t>
    <phoneticPr fontId="2"/>
  </si>
  <si>
    <t>⑤</t>
    <phoneticPr fontId="2"/>
  </si>
  <si>
    <t>⑥</t>
    <phoneticPr fontId="2"/>
  </si>
  <si>
    <t>データ</t>
    <phoneticPr fontId="2"/>
  </si>
  <si>
    <t>⑦</t>
    <phoneticPr fontId="2"/>
  </si>
  <si>
    <t>⑧</t>
    <phoneticPr fontId="2"/>
  </si>
  <si>
    <r>
      <t>①～⑤が入ったもの。</t>
    </r>
    <r>
      <rPr>
        <sz val="11"/>
        <rFont val="ＭＳ Ｐ明朝"/>
        <family val="1"/>
        <charset val="128"/>
      </rPr>
      <t>ＣＤ-ROM、ＭＯ可（圧縮等しないこと）</t>
    </r>
    <rPh sb="21" eb="23">
      <t>アッシュク</t>
    </rPh>
    <rPh sb="23" eb="24">
      <t>トウ</t>
    </rPh>
    <phoneticPr fontId="2"/>
  </si>
  <si>
    <t>該当する場合のみ</t>
    <phoneticPr fontId="2"/>
  </si>
  <si>
    <t>施設ごとに１部</t>
    <rPh sb="0" eb="2">
      <t>シセツ</t>
    </rPh>
    <rPh sb="6" eb="7">
      <t>ブ</t>
    </rPh>
    <phoneticPr fontId="2"/>
  </si>
  <si>
    <t>１機関１部　※　個人立専修学校の場合は、認可書の写し、設置者の住民票及び印鑑登録証明書等を提出</t>
    <rPh sb="1" eb="3">
      <t>キカン</t>
    </rPh>
    <rPh sb="4" eb="5">
      <t>ブ</t>
    </rPh>
    <phoneticPr fontId="2"/>
  </si>
  <si>
    <t>公共機関での実績の有無</t>
    <rPh sb="0" eb="2">
      <t>コウキョウ</t>
    </rPh>
    <rPh sb="2" eb="4">
      <t>キカン</t>
    </rPh>
    <rPh sb="6" eb="8">
      <t>ジッセキ</t>
    </rPh>
    <rPh sb="9" eb="11">
      <t>ウム</t>
    </rPh>
    <phoneticPr fontId="2"/>
  </si>
  <si>
    <t>４ヶ月</t>
    <rPh sb="2" eb="3">
      <t>ゲツ</t>
    </rPh>
    <phoneticPr fontId="2"/>
  </si>
  <si>
    <t xml:space="preserve">雇用能力開発機構(基金訓練) </t>
    <rPh sb="0" eb="2">
      <t>コヨウ</t>
    </rPh>
    <rPh sb="2" eb="4">
      <t>ノウリョク</t>
    </rPh>
    <rPh sb="4" eb="6">
      <t>カイハツ</t>
    </rPh>
    <rPh sb="6" eb="8">
      <t>キコウ</t>
    </rPh>
    <rPh sb="9" eb="11">
      <t>キキン</t>
    </rPh>
    <rPh sb="11" eb="13">
      <t>クンレン</t>
    </rPh>
    <phoneticPr fontId="2"/>
  </si>
  <si>
    <t>□□□科</t>
    <rPh sb="3" eb="4">
      <t>カ</t>
    </rPh>
    <phoneticPr fontId="2"/>
  </si>
  <si>
    <t>高齢･障害・求職者支援機構</t>
    <rPh sb="0" eb="2">
      <t>コウレイ</t>
    </rPh>
    <rPh sb="3" eb="5">
      <t>ショウガイ</t>
    </rPh>
    <rPh sb="6" eb="8">
      <t>キュウショク</t>
    </rPh>
    <rPh sb="8" eb="9">
      <t>シャ</t>
    </rPh>
    <rPh sb="9" eb="11">
      <t>シエン</t>
    </rPh>
    <rPh sb="11" eb="13">
      <t>キコウ</t>
    </rPh>
    <phoneticPr fontId="2"/>
  </si>
  <si>
    <t>東京都(再就職促進訓練室)</t>
    <rPh sb="0" eb="2">
      <t>トウキョウ</t>
    </rPh>
    <rPh sb="2" eb="3">
      <t>ト</t>
    </rPh>
    <rPh sb="4" eb="7">
      <t>サイシュウショク</t>
    </rPh>
    <rPh sb="7" eb="9">
      <t>ソクシン</t>
    </rPh>
    <rPh sb="9" eb="11">
      <t>クンレン</t>
    </rPh>
    <rPh sb="11" eb="12">
      <t>シツ</t>
    </rPh>
    <phoneticPr fontId="2"/>
  </si>
  <si>
    <t>（具体的内容）</t>
    <rPh sb="1" eb="4">
      <t>グタイテキ</t>
    </rPh>
    <rPh sb="4" eb="6">
      <t>ナイヨウ</t>
    </rPh>
    <phoneticPr fontId="2"/>
  </si>
  <si>
    <r>
      <t>就職支援時間：12時間以上</t>
    </r>
    <r>
      <rPr>
        <sz val="11"/>
        <rFont val="ＭＳ Ｐゴシック"/>
        <family val="3"/>
        <charset val="128"/>
      </rPr>
      <t>24時間以下</t>
    </r>
    <rPh sb="0" eb="2">
      <t>シュウショク</t>
    </rPh>
    <rPh sb="2" eb="4">
      <t>シエン</t>
    </rPh>
    <rPh sb="4" eb="6">
      <t>ジカン</t>
    </rPh>
    <rPh sb="9" eb="11">
      <t>ジカン</t>
    </rPh>
    <rPh sb="11" eb="13">
      <t>イジョウ</t>
    </rPh>
    <rPh sb="15" eb="17">
      <t>ジカン</t>
    </rPh>
    <rPh sb="17" eb="19">
      <t>イカ</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</si>
  <si>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</si>
  <si>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t>
    <phoneticPr fontId="2"/>
  </si>
  <si>
    <t>○</t>
    <phoneticPr fontId="2"/>
  </si>
  <si>
    <t>○</t>
    <phoneticPr fontId="2"/>
  </si>
  <si>
    <t>産業　労美</t>
    <rPh sb="0" eb="2">
      <t>サンギョウ</t>
    </rPh>
    <rPh sb="3" eb="4">
      <t>ロウ</t>
    </rPh>
    <rPh sb="4" eb="5">
      <t>ミ</t>
    </rPh>
    <phoneticPr fontId="2"/>
  </si>
  <si>
    <t>△△△</t>
    <phoneticPr fontId="2"/>
  </si>
  <si>
    <t>18年</t>
    <rPh sb="2" eb="3">
      <t>ネン</t>
    </rPh>
    <phoneticPr fontId="2"/>
  </si>
  <si>
    <t>20年</t>
    <rPh sb="2" eb="3">
      <t>ネン</t>
    </rPh>
    <phoneticPr fontId="2"/>
  </si>
  <si>
    <t>○</t>
    <phoneticPr fontId="2"/>
  </si>
  <si>
    <t>畑　楽田</t>
    <rPh sb="0" eb="1">
      <t>ハタ</t>
    </rPh>
    <rPh sb="2" eb="3">
      <t>ラク</t>
    </rPh>
    <rPh sb="3" eb="4">
      <t>タ</t>
    </rPh>
    <phoneticPr fontId="2"/>
  </si>
  <si>
    <t>△△△</t>
    <phoneticPr fontId="2"/>
  </si>
  <si>
    <t>6年</t>
    <rPh sb="1" eb="2">
      <t>ネン</t>
    </rPh>
    <phoneticPr fontId="2"/>
  </si>
  <si>
    <t>○</t>
    <phoneticPr fontId="2"/>
  </si>
  <si>
    <t>労働　就子</t>
    <rPh sb="0" eb="2">
      <t>ロウドウ</t>
    </rPh>
    <rPh sb="3" eb="4">
      <t>シュウ</t>
    </rPh>
    <rPh sb="4" eb="5">
      <t>コ</t>
    </rPh>
    <phoneticPr fontId="2"/>
  </si>
  <si>
    <t>××××</t>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</si>
  <si>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</si>
  <si>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</si>
  <si>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</si>
  <si>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</si>
  <si>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t>開講時期
（平成22年度以降）</t>
    <rPh sb="0" eb="2">
      <t>カイコウ</t>
    </rPh>
    <rPh sb="2" eb="4">
      <t>ジキ</t>
    </rPh>
    <rPh sb="6" eb="8">
      <t>ヘイセイ</t>
    </rPh>
    <rPh sb="10" eb="14">
      <t>ネンドイコウ</t>
    </rPh>
    <phoneticPr fontId="2"/>
  </si>
  <si>
    <r>
      <t>平成2</t>
    </r>
    <r>
      <rPr>
        <sz val="11"/>
        <rFont val="ＭＳ Ｐゴシック"/>
        <family val="3"/>
        <charset val="128"/>
      </rPr>
      <t>2</t>
    </r>
    <r>
      <rPr>
        <sz val="11"/>
        <rFont val="ＭＳ Ｐゴシック"/>
        <family val="3"/>
        <charset val="128"/>
      </rPr>
      <t>年7月</t>
    </r>
    <rPh sb="0" eb="2">
      <t>ヘイセイ</t>
    </rPh>
    <rPh sb="4" eb="5">
      <t>ネン</t>
    </rPh>
    <rPh sb="6" eb="7">
      <t>ガツ</t>
    </rPh>
    <phoneticPr fontId="2"/>
  </si>
  <si>
    <r>
      <t>平成2</t>
    </r>
    <r>
      <rPr>
        <sz val="11"/>
        <rFont val="ＭＳ Ｐゴシック"/>
        <family val="3"/>
        <charset val="128"/>
      </rPr>
      <t>3</t>
    </r>
    <r>
      <rPr>
        <sz val="11"/>
        <rFont val="ＭＳ Ｐゴシック"/>
        <family val="3"/>
        <charset val="128"/>
      </rPr>
      <t>年4月</t>
    </r>
    <rPh sb="0" eb="2">
      <t>ヘイセイ</t>
    </rPh>
    <rPh sb="4" eb="5">
      <t>ネン</t>
    </rPh>
    <rPh sb="6" eb="7">
      <t>ガツ</t>
    </rPh>
    <phoneticPr fontId="2"/>
  </si>
  <si>
    <r>
      <t>平成2</t>
    </r>
    <r>
      <rPr>
        <sz val="11"/>
        <rFont val="ＭＳ Ｐゴシック"/>
        <family val="3"/>
        <charset val="128"/>
      </rPr>
      <t>4</t>
    </r>
    <r>
      <rPr>
        <sz val="11"/>
        <rFont val="ＭＳ Ｐゴシック"/>
        <family val="3"/>
        <charset val="128"/>
      </rPr>
      <t>年10月</t>
    </r>
    <rPh sb="0" eb="2">
      <t>ヘイセイ</t>
    </rPh>
    <rPh sb="4" eb="5">
      <t>ネン</t>
    </rPh>
    <rPh sb="7" eb="8">
      <t>ガツ</t>
    </rPh>
    <phoneticPr fontId="2"/>
  </si>
  <si>
    <t>8月</t>
    <rPh sb="1" eb="2">
      <t>ガツ</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</si>
  <si>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</si>
  <si>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</si>
  <si>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</si>
  <si>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</si>
  <si>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同一の訓練で、教室が異なる建物にある場合記入</t>
    <rPh sb="0" eb="2">
      <t>ドウイツ</t>
    </rPh>
    <rPh sb="3" eb="5">
      <t>クンレン</t>
    </rPh>
    <rPh sb="7" eb="9">
      <t>キョウシツ</t>
    </rPh>
    <rPh sb="10" eb="11">
      <t>コト</t>
    </rPh>
    <rPh sb="13" eb="15">
      <t>タテモノ</t>
    </rPh>
    <rPh sb="18" eb="20">
      <t>バアイ</t>
    </rPh>
    <rPh sb="20" eb="22">
      <t>キニュウ</t>
    </rPh>
    <phoneticPr fontId="2"/>
  </si>
  <si>
    <t>実施施設２の最寄り駅以下、セルの色がみどりの箇所、同一の訓練で教室が異なる建物にある場合記入</t>
    <rPh sb="0" eb="2">
      <t>ジッシ</t>
    </rPh>
    <rPh sb="2" eb="4">
      <t>シセツ</t>
    </rPh>
    <rPh sb="6" eb="8">
      <t>モヨリ</t>
    </rPh>
    <rPh sb="9" eb="10">
      <t>エキ</t>
    </rPh>
    <rPh sb="10" eb="12">
      <t>イカ</t>
    </rPh>
    <rPh sb="16" eb="17">
      <t>イロ</t>
    </rPh>
    <rPh sb="22" eb="24">
      <t>カショ</t>
    </rPh>
    <rPh sb="25" eb="27">
      <t>ドウイツ</t>
    </rPh>
    <rPh sb="28" eb="30">
      <t>クンレン</t>
    </rPh>
    <rPh sb="31" eb="33">
      <t>キョウシツ</t>
    </rPh>
    <rPh sb="34" eb="35">
      <t>コト</t>
    </rPh>
    <rPh sb="37" eb="39">
      <t>タテモノ</t>
    </rPh>
    <rPh sb="42" eb="44">
      <t>バアイ</t>
    </rPh>
    <rPh sb="44" eb="46">
      <t>キニュウ</t>
    </rPh>
    <phoneticPr fontId="2"/>
  </si>
  <si>
    <t>契約担当者
（上記連絡先と契約担当者が違う場合に記載してください）</t>
    <phoneticPr fontId="2"/>
  </si>
  <si>
    <t>電話番号</t>
    <phoneticPr fontId="2"/>
  </si>
  <si>
    <t>契約関係書類
送付先住所</t>
    <phoneticPr fontId="2"/>
  </si>
  <si>
    <t>　45分から60分の間で設定すること</t>
    <rPh sb="3" eb="4">
      <t>フン</t>
    </rPh>
    <rPh sb="8" eb="9">
      <t>フン</t>
    </rPh>
    <rPh sb="10" eb="11">
      <t>アイダ</t>
    </rPh>
    <rPh sb="12" eb="14">
      <t>セッテイ</t>
    </rPh>
    <phoneticPr fontId="2"/>
  </si>
  <si>
    <t>１時限（１コマ）あたりの時間数（分）</t>
    <rPh sb="1" eb="3">
      <t>ジゲン</t>
    </rPh>
    <rPh sb="12" eb="15">
      <t>ジカンスウ</t>
    </rPh>
    <rPh sb="16" eb="17">
      <t>フン</t>
    </rPh>
    <phoneticPr fontId="2"/>
  </si>
  <si>
    <t>〔注意〕時間数は全てコマ（時限）数とし、１コマを</t>
    <rPh sb="1" eb="3">
      <t>チュウイ</t>
    </rPh>
    <rPh sb="4" eb="7">
      <t>ジカンスウ</t>
    </rPh>
    <rPh sb="8" eb="9">
      <t>スベ</t>
    </rPh>
    <rPh sb="13" eb="15">
      <t>ジゲン</t>
    </rPh>
    <rPh sb="16" eb="17">
      <t>スウ</t>
    </rPh>
    <phoneticPr fontId="2"/>
  </si>
  <si>
    <t>実訓練時間</t>
    <rPh sb="0" eb="1">
      <t>ジツ</t>
    </rPh>
    <rPh sb="1" eb="3">
      <t>クンレン</t>
    </rPh>
    <rPh sb="3" eb="5">
      <t>ジカン</t>
    </rPh>
    <phoneticPr fontId="2"/>
  </si>
  <si>
    <t>実訓練時間内訳</t>
    <rPh sb="0" eb="1">
      <t>ジツ</t>
    </rPh>
    <rPh sb="1" eb="3">
      <t>クンレン</t>
    </rPh>
    <rPh sb="3" eb="5">
      <t>ジカン</t>
    </rPh>
    <rPh sb="5" eb="7">
      <t>ウチワケ</t>
    </rPh>
    <phoneticPr fontId="2"/>
  </si>
  <si>
    <t>就職支援時間</t>
    <rPh sb="0" eb="2">
      <t>シュウショク</t>
    </rPh>
    <rPh sb="2" eb="4">
      <t>シエン</t>
    </rPh>
    <rPh sb="4" eb="6">
      <t>ジカン</t>
    </rPh>
    <phoneticPr fontId="2"/>
  </si>
  <si>
    <t>うち学科</t>
    <rPh sb="2" eb="4">
      <t>ガッカ</t>
    </rPh>
    <phoneticPr fontId="2"/>
  </si>
  <si>
    <t>うち実技</t>
    <rPh sb="2" eb="4">
      <t>ジツギ</t>
    </rPh>
    <phoneticPr fontId="2"/>
  </si>
  <si>
    <t>実訓練時間数(コマ数)</t>
    <rPh sb="0" eb="1">
      <t>ジツ</t>
    </rPh>
    <rPh sb="1" eb="3">
      <t>クンレン</t>
    </rPh>
    <rPh sb="3" eb="5">
      <t>ジカン</t>
    </rPh>
    <rPh sb="5" eb="6">
      <t>スウ</t>
    </rPh>
    <rPh sb="9" eb="10">
      <t>スウ</t>
    </rPh>
    <phoneticPr fontId="2"/>
  </si>
  <si>
    <t>就職支援時間数(コマ数)
(実訓練時間数には含めない)</t>
    <rPh sb="0" eb="2">
      <t>シュウショク</t>
    </rPh>
    <rPh sb="2" eb="4">
      <t>シエン</t>
    </rPh>
    <rPh sb="4" eb="7">
      <t>ジカンスウ</t>
    </rPh>
    <rPh sb="10" eb="11">
      <t>スウ</t>
    </rPh>
    <rPh sb="14" eb="15">
      <t>ジツ</t>
    </rPh>
    <rPh sb="15" eb="17">
      <t>クンレン</t>
    </rPh>
    <rPh sb="17" eb="20">
      <t>ジカンスウ</t>
    </rPh>
    <rPh sb="22" eb="23">
      <t>フク</t>
    </rPh>
    <phoneticPr fontId="2"/>
  </si>
  <si>
    <t>事業指定番号(介護関連のみ)</t>
    <rPh sb="0" eb="2">
      <t>ジギョウ</t>
    </rPh>
    <rPh sb="2" eb="4">
      <t>シテイ</t>
    </rPh>
    <rPh sb="4" eb="6">
      <t>バンゴウ</t>
    </rPh>
    <rPh sb="7" eb="9">
      <t>カイゴ</t>
    </rPh>
    <rPh sb="9" eb="11">
      <t>カンレン</t>
    </rPh>
    <phoneticPr fontId="2"/>
  </si>
  <si>
    <t>契約担当者
部署・氏名</t>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</si>
  <si>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</si>
  <si>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定価（税込）</t>
    <rPh sb="0" eb="2">
      <t>テイカ</t>
    </rPh>
    <rPh sb="3" eb="5">
      <t>ゼイコ</t>
    </rPh>
    <phoneticPr fontId="2"/>
  </si>
  <si>
    <t>ホワイトボード</t>
    <phoneticPr fontId="2"/>
  </si>
  <si>
    <t>プロジェクター</t>
    <phoneticPr fontId="2"/>
  </si>
  <si>
    <t>モニター</t>
    <phoneticPr fontId="2"/>
  </si>
  <si>
    <t>OS</t>
    <phoneticPr fontId="2"/>
  </si>
  <si>
    <t>CPU</t>
    <phoneticPr fontId="2"/>
  </si>
  <si>
    <t>メモリ</t>
    <phoneticPr fontId="2"/>
  </si>
  <si>
    <t>　なし</t>
    <phoneticPr fontId="2"/>
  </si>
  <si>
    <t>ホワイトボード２</t>
    <phoneticPr fontId="2"/>
  </si>
  <si>
    <t>プロジェクター２</t>
    <phoneticPr fontId="2"/>
  </si>
  <si>
    <t>モニター２</t>
    <phoneticPr fontId="2"/>
  </si>
  <si>
    <r>
      <t>準備講習委託費</t>
    </r>
    <r>
      <rPr>
        <sz val="11"/>
        <rFont val="ＭＳ Ｐゴシック"/>
        <family val="3"/>
        <charset val="128"/>
      </rPr>
      <t xml:space="preserve">
5日間一人当たりの見積り予定経費（円）</t>
    </r>
    <rPh sb="0" eb="2">
      <t>ジュンビ</t>
    </rPh>
    <rPh sb="2" eb="4">
      <t>コウシュウ</t>
    </rPh>
    <rPh sb="4" eb="6">
      <t>イタク</t>
    </rPh>
    <rPh sb="6" eb="7">
      <t>ヒ</t>
    </rPh>
    <rPh sb="9" eb="11">
      <t>ニチカン</t>
    </rPh>
    <rPh sb="11" eb="13">
      <t>ヒトリ</t>
    </rPh>
    <rPh sb="13" eb="14">
      <t>ア</t>
    </rPh>
    <rPh sb="17" eb="19">
      <t>ミツモ</t>
    </rPh>
    <rPh sb="20" eb="22">
      <t>ヨテイ</t>
    </rPh>
    <rPh sb="22" eb="24">
      <t>ケイヒ</t>
    </rPh>
    <rPh sb="25" eb="26">
      <t>エン</t>
    </rPh>
    <phoneticPr fontId="2"/>
  </si>
  <si>
    <t>×</t>
    <phoneticPr fontId="2"/>
  </si>
  <si>
    <t>学　　　　　　　　　　　科</t>
    <rPh sb="0" eb="1">
      <t>ガク</t>
    </rPh>
    <rPh sb="12" eb="13">
      <t>カ</t>
    </rPh>
    <phoneticPr fontId="2"/>
  </si>
  <si>
    <t>訓練の内容（端的に）</t>
    <rPh sb="0" eb="2">
      <t>クンレン</t>
    </rPh>
    <rPh sb="3" eb="5">
      <t>ナイヨウ</t>
    </rPh>
    <rPh sb="6" eb="8">
      <t>タンテキ</t>
    </rPh>
    <phoneticPr fontId="2"/>
  </si>
  <si>
    <t>訓　練　の　内　容　（　端　的　に　）</t>
    <rPh sb="0" eb="1">
      <t>クン</t>
    </rPh>
    <rPh sb="2" eb="3">
      <t>ネリ</t>
    </rPh>
    <rPh sb="6" eb="7">
      <t>ウチ</t>
    </rPh>
    <rPh sb="8" eb="9">
      <t>カタチ</t>
    </rPh>
    <rPh sb="12" eb="13">
      <t>ハシ</t>
    </rPh>
    <rPh sb="14" eb="15">
      <t>マト</t>
    </rPh>
    <phoneticPr fontId="2"/>
  </si>
  <si>
    <t>実　　　　　　　　　　　技</t>
    <rPh sb="0" eb="1">
      <t>ジツ</t>
    </rPh>
    <rPh sb="12" eb="13">
      <t>ワザ</t>
    </rPh>
    <phoneticPr fontId="2"/>
  </si>
  <si>
    <t>※　講習なし（受講指示日）</t>
  </si>
  <si>
    <t>８月</t>
    <rPh sb="1" eb="2">
      <t>ガツ</t>
    </rPh>
    <phoneticPr fontId="2"/>
  </si>
  <si>
    <t>↑Ｗ：上段、Ｄ：下段</t>
    <rPh sb="8" eb="9">
      <t>シタ</t>
    </rPh>
    <phoneticPr fontId="2"/>
  </si>
  <si>
    <t>↑専修学校・企業・事業主・NPO・その他(具体的に)</t>
    <rPh sb="1" eb="3">
      <t>センシュウ</t>
    </rPh>
    <rPh sb="3" eb="5">
      <t>ガッコウ</t>
    </rPh>
    <rPh sb="6" eb="8">
      <t>キギョウ</t>
    </rPh>
    <rPh sb="9" eb="12">
      <t>ジギョウヌシ</t>
    </rPh>
    <rPh sb="19" eb="20">
      <t>タ</t>
    </rPh>
    <rPh sb="21" eb="24">
      <t>グタイテキ</t>
    </rPh>
    <phoneticPr fontId="2"/>
  </si>
  <si>
    <t>最低履行　　　　人数（人）　　　　　</t>
    <rPh sb="0" eb="2">
      <t>サイテイ</t>
    </rPh>
    <rPh sb="2" eb="4">
      <t>リコウ</t>
    </rPh>
    <rPh sb="8" eb="10">
      <t>ニンズウ</t>
    </rPh>
    <rPh sb="11" eb="12">
      <t>ニン</t>
    </rPh>
    <phoneticPr fontId="2"/>
  </si>
  <si>
    <t>↑バス使用の場合はバス停も記入</t>
    <rPh sb="3" eb="5">
      <t>シヨウ</t>
    </rPh>
    <rPh sb="6" eb="8">
      <t>バアイ</t>
    </rPh>
    <rPh sb="11" eb="12">
      <t>テイ</t>
    </rPh>
    <rPh sb="13" eb="15">
      <t>キニュウ</t>
    </rPh>
    <phoneticPr fontId="2"/>
  </si>
  <si>
    <t>↑訓練全体で使用する教室数を記入</t>
    <rPh sb="1" eb="3">
      <t>クンレン</t>
    </rPh>
    <rPh sb="3" eb="5">
      <t>ゼンタイ</t>
    </rPh>
    <rPh sb="6" eb="8">
      <t>シヨウ</t>
    </rPh>
    <rPh sb="10" eb="12">
      <t>キョウシツ</t>
    </rPh>
    <rPh sb="12" eb="13">
      <t>スウ</t>
    </rPh>
    <rPh sb="14" eb="16">
      <t>キニュウ</t>
    </rPh>
    <phoneticPr fontId="2"/>
  </si>
  <si>
    <t>↑訓練施設全体での使用の有無を記入</t>
    <rPh sb="1" eb="3">
      <t>クンレン</t>
    </rPh>
    <rPh sb="3" eb="5">
      <t>シセツ</t>
    </rPh>
    <rPh sb="5" eb="7">
      <t>ゼンタイ</t>
    </rPh>
    <rPh sb="9" eb="11">
      <t>シヨウ</t>
    </rPh>
    <rPh sb="12" eb="14">
      <t>ウム</t>
    </rPh>
    <rPh sb="15" eb="17">
      <t>キニュウ</t>
    </rPh>
    <phoneticPr fontId="2"/>
  </si>
  <si>
    <t>委託訓練使用教室数（室）</t>
    <rPh sb="0" eb="2">
      <t>イタク</t>
    </rPh>
    <rPh sb="2" eb="4">
      <t>クンレン</t>
    </rPh>
    <rPh sb="4" eb="5">
      <t>ツカ</t>
    </rPh>
    <rPh sb="5" eb="6">
      <t>ヨウ</t>
    </rPh>
    <rPh sb="6" eb="8">
      <t>キョウシツ</t>
    </rPh>
    <rPh sb="8" eb="9">
      <t>スウ</t>
    </rPh>
    <rPh sb="10" eb="11">
      <t>シツ</t>
    </rPh>
    <phoneticPr fontId="2"/>
  </si>
  <si>
    <t>アスベスト使用の有無（有・無）</t>
    <rPh sb="5" eb="7">
      <t>シヨウ</t>
    </rPh>
    <rPh sb="8" eb="10">
      <t>ウム</t>
    </rPh>
    <rPh sb="11" eb="12">
      <t>ア</t>
    </rPh>
    <rPh sb="13" eb="14">
      <t>ナ</t>
    </rPh>
    <phoneticPr fontId="2"/>
  </si>
  <si>
    <t xml:space="preserve">受講生一人当たりの床面積（㎡） </t>
    <rPh sb="0" eb="3">
      <t>ジュコウセイ</t>
    </rPh>
    <rPh sb="3" eb="5">
      <t>ヒトリ</t>
    </rPh>
    <rPh sb="5" eb="6">
      <t>ア</t>
    </rPh>
    <rPh sb="9" eb="12">
      <t>ユカメンセキ</t>
    </rPh>
    <phoneticPr fontId="2"/>
  </si>
  <si>
    <t>机の形状
(１人用・２人用・等)</t>
    <rPh sb="0" eb="1">
      <t>ツクエ</t>
    </rPh>
    <rPh sb="2" eb="4">
      <t>ケイジョウ</t>
    </rPh>
    <rPh sb="7" eb="9">
      <t>ニンヨウ</t>
    </rPh>
    <rPh sb="11" eb="12">
      <t>ニン</t>
    </rPh>
    <rPh sb="12" eb="13">
      <t>ヨウ</t>
    </rPh>
    <rPh sb="14" eb="15">
      <t>トウ</t>
    </rPh>
    <phoneticPr fontId="2"/>
  </si>
  <si>
    <t>受講生一人当たりの床面積（㎡）</t>
    <rPh sb="0" eb="3">
      <t>ジュコウセイ</t>
    </rPh>
    <rPh sb="3" eb="5">
      <t>ヒトリ</t>
    </rPh>
    <rPh sb="5" eb="6">
      <t>ア</t>
    </rPh>
    <rPh sb="9" eb="12">
      <t>ユカメンセキ</t>
    </rPh>
    <phoneticPr fontId="2"/>
  </si>
  <si>
    <t>ＯＡ教室１
（教室１とは別にＯＡ教室を設け、訓練で使用する場合に記入）</t>
    <rPh sb="2" eb="4">
      <t>キョウシツ</t>
    </rPh>
    <phoneticPr fontId="2"/>
  </si>
  <si>
    <t>企業説明会等の機会設置の有無</t>
    <rPh sb="0" eb="2">
      <t>キギョウ</t>
    </rPh>
    <rPh sb="2" eb="5">
      <t>セツメイカイ</t>
    </rPh>
    <rPh sb="5" eb="6">
      <t>トウ</t>
    </rPh>
    <rPh sb="7" eb="9">
      <t>キカイ</t>
    </rPh>
    <rPh sb="9" eb="11">
      <t>セッチ</t>
    </rPh>
    <rPh sb="12" eb="14">
      <t>ウム</t>
    </rPh>
    <phoneticPr fontId="2"/>
  </si>
  <si>
    <t xml:space="preserve">インターネット（常時開放・時間限定) </t>
    <rPh sb="8" eb="10">
      <t>ジョウジ</t>
    </rPh>
    <rPh sb="10" eb="12">
      <t>カイホウ</t>
    </rPh>
    <rPh sb="13" eb="15">
      <t>ジカン</t>
    </rPh>
    <rPh sb="15" eb="17">
      <t>ゲンテイ</t>
    </rPh>
    <phoneticPr fontId="2"/>
  </si>
  <si>
    <t>職業紹介権</t>
    <rPh sb="0" eb="2">
      <t>ショクギョウ</t>
    </rPh>
    <rPh sb="2" eb="4">
      <t>ショウカイ</t>
    </rPh>
    <rPh sb="4" eb="5">
      <t>ケン</t>
    </rPh>
    <phoneticPr fontId="2"/>
  </si>
  <si>
    <r>
      <t>↑紹介権がある場合は該当するところに</t>
    </r>
    <r>
      <rPr>
        <b/>
        <sz val="11"/>
        <rFont val="ＭＳ Ｐゴシック"/>
        <family val="3"/>
        <charset val="128"/>
      </rPr>
      <t>○</t>
    </r>
    <r>
      <rPr>
        <sz val="11"/>
        <rFont val="ＭＳ Ｐゴシック"/>
        <family val="3"/>
        <charset val="128"/>
      </rPr>
      <t>を記入</t>
    </r>
    <rPh sb="1" eb="3">
      <t>ショウカイ</t>
    </rPh>
    <rPh sb="3" eb="4">
      <t>ケン</t>
    </rPh>
    <rPh sb="7" eb="9">
      <t>バアイ</t>
    </rPh>
    <rPh sb="10" eb="12">
      <t>ガイトウ</t>
    </rPh>
    <rPh sb="20" eb="22">
      <t>キニュウ</t>
    </rPh>
    <phoneticPr fontId="2"/>
  </si>
  <si>
    <t>↑具体的には就職支援カリキュラムに記載する事</t>
    <rPh sb="1" eb="4">
      <t>グタイテキ</t>
    </rPh>
    <rPh sb="6" eb="8">
      <t>シュウショク</t>
    </rPh>
    <rPh sb="8" eb="10">
      <t>シエン</t>
    </rPh>
    <rPh sb="17" eb="19">
      <t>キサイ</t>
    </rPh>
    <rPh sb="21" eb="22">
      <t>コト</t>
    </rPh>
    <phoneticPr fontId="2"/>
  </si>
  <si>
    <t>↑その他の場合は具体的に記入</t>
    <rPh sb="3" eb="4">
      <t>タ</t>
    </rPh>
    <rPh sb="5" eb="7">
      <t>バアイ</t>
    </rPh>
    <rPh sb="8" eb="11">
      <t>グタイテキ</t>
    </rPh>
    <rPh sb="12" eb="14">
      <t>キニュウ</t>
    </rPh>
    <phoneticPr fontId="2"/>
  </si>
  <si>
    <t>↑Ｗ：上段、Ｄ：中段、Ｈ：下段</t>
    <phoneticPr fontId="2"/>
  </si>
  <si>
    <t>コース
分類番号</t>
    <rPh sb="4" eb="6">
      <t>ブンルイ</t>
    </rPh>
    <rPh sb="6" eb="8">
      <t>バンゴウ</t>
    </rPh>
    <phoneticPr fontId="2"/>
  </si>
  <si>
    <t>1月</t>
    <rPh sb="1" eb="2">
      <t>ガツ</t>
    </rPh>
    <phoneticPr fontId="2"/>
  </si>
  <si>
    <t>１月</t>
    <rPh sb="1" eb="2">
      <t>ガツ</t>
    </rPh>
    <phoneticPr fontId="2"/>
  </si>
  <si>
    <t>円 /5日間・人</t>
    <rPh sb="0" eb="1">
      <t>エン</t>
    </rPh>
    <rPh sb="4" eb="5">
      <t>ニチ</t>
    </rPh>
    <rPh sb="5" eb="6">
      <t>カン</t>
    </rPh>
    <rPh sb="7" eb="8">
      <t>ニン</t>
    </rPh>
    <phoneticPr fontId="2"/>
  </si>
  <si>
    <t>コース区分</t>
    <rPh sb="3" eb="5">
      <t>クブン</t>
    </rPh>
    <phoneticPr fontId="2"/>
  </si>
  <si>
    <t>↑委託事業の番号(科目設定）</t>
    <rPh sb="1" eb="3">
      <t>イタク</t>
    </rPh>
    <rPh sb="3" eb="5">
      <t>ジギョウ</t>
    </rPh>
    <rPh sb="6" eb="8">
      <t>バンゴウ</t>
    </rPh>
    <rPh sb="9" eb="11">
      <t>カモク</t>
    </rPh>
    <rPh sb="11" eb="13">
      <t>セッテイ</t>
    </rPh>
    <phoneticPr fontId="2"/>
  </si>
  <si>
    <t>個人情報管理体制</t>
    <rPh sb="0" eb="2">
      <t>コジン</t>
    </rPh>
    <rPh sb="2" eb="4">
      <t>ジョウホウ</t>
    </rPh>
    <rPh sb="4" eb="6">
      <t>カンリ</t>
    </rPh>
    <rPh sb="6" eb="8">
      <t>タイセイ</t>
    </rPh>
    <phoneticPr fontId="2"/>
  </si>
  <si>
    <t>取得認証
管理規定</t>
    <rPh sb="0" eb="2">
      <t>シュトク</t>
    </rPh>
    <rPh sb="2" eb="4">
      <t>ニンショウ</t>
    </rPh>
    <rPh sb="5" eb="7">
      <t>カンリ</t>
    </rPh>
    <rPh sb="7" eb="9">
      <t>キテイ</t>
    </rPh>
    <phoneticPr fontId="2"/>
  </si>
  <si>
    <t>具体的な管理方法
（内容）</t>
    <rPh sb="0" eb="3">
      <t>グタイテキ</t>
    </rPh>
    <rPh sb="4" eb="6">
      <t>カンリ</t>
    </rPh>
    <rPh sb="6" eb="8">
      <t>ホウホウ</t>
    </rPh>
    <rPh sb="10" eb="12">
      <t>ナイヨウ</t>
    </rPh>
    <phoneticPr fontId="2"/>
  </si>
  <si>
    <t>ジョブカード
作成
アドバイザー(人)</t>
    <rPh sb="7" eb="9">
      <t>サクセイ</t>
    </rPh>
    <rPh sb="17" eb="18">
      <t>ニン</t>
    </rPh>
    <phoneticPr fontId="2"/>
  </si>
  <si>
    <t>個人情報
管理体制</t>
    <rPh sb="0" eb="2">
      <t>コジン</t>
    </rPh>
    <rPh sb="2" eb="4">
      <t>ジョウホウ</t>
    </rPh>
    <rPh sb="5" eb="7">
      <t>カンリ</t>
    </rPh>
    <rPh sb="7" eb="9">
      <t>タイセイ</t>
    </rPh>
    <phoneticPr fontId="2"/>
  </si>
  <si>
    <t>取得認証・
管理規定</t>
    <phoneticPr fontId="2"/>
  </si>
  <si>
    <t>具体的な
管理方法</t>
    <phoneticPr fontId="2"/>
  </si>
  <si>
    <t>常　駐
担当者数</t>
    <rPh sb="0" eb="1">
      <t>ツネ</t>
    </rPh>
    <rPh sb="2" eb="3">
      <t>チュウ</t>
    </rPh>
    <rPh sb="4" eb="6">
      <t>タントウ</t>
    </rPh>
    <rPh sb="6" eb="7">
      <t>シャ</t>
    </rPh>
    <rPh sb="7" eb="8">
      <t>スウ</t>
    </rPh>
    <phoneticPr fontId="2"/>
  </si>
  <si>
    <t>番号</t>
    <rPh sb="0" eb="2">
      <t>バンゴウ</t>
    </rPh>
    <phoneticPr fontId="2"/>
  </si>
  <si>
    <t>ジョブカード作成
アドバイザー</t>
    <rPh sb="6" eb="8">
      <t>サクセイ</t>
    </rPh>
    <phoneticPr fontId="2"/>
  </si>
  <si>
    <t>うちキャリアコンサルタント・
産業カウンセラー数</t>
    <rPh sb="15" eb="17">
      <t>サンギョウ</t>
    </rPh>
    <rPh sb="23" eb="24">
      <t>スウ</t>
    </rPh>
    <phoneticPr fontId="2"/>
  </si>
  <si>
    <t>人</t>
    <rPh sb="0" eb="1">
      <t>ニン</t>
    </rPh>
    <phoneticPr fontId="2"/>
  </si>
  <si>
    <t>資格</t>
    <rPh sb="0" eb="2">
      <t>シカク</t>
    </rPh>
    <phoneticPr fontId="2"/>
  </si>
  <si>
    <t>ジョブ
カード</t>
    <phoneticPr fontId="2"/>
  </si>
  <si>
    <t>ジョブカード作成アドバイザー
資格の有無</t>
    <rPh sb="6" eb="8">
      <t>サクセイ</t>
    </rPh>
    <rPh sb="15" eb="17">
      <t>シカク</t>
    </rPh>
    <rPh sb="18" eb="20">
      <t>ウム</t>
    </rPh>
    <phoneticPr fontId="2"/>
  </si>
  <si>
    <t>１１　訓練使用予定テキスト</t>
    <rPh sb="3" eb="5">
      <t>クンレン</t>
    </rPh>
    <rPh sb="5" eb="7">
      <t>シヨウ</t>
    </rPh>
    <rPh sb="7" eb="9">
      <t>ヨテイ</t>
    </rPh>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</si>
  <si>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</si>
  <si>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↑受入可能定員の８割以下（小数点以下切捨）、または20人以下のどちらか少ない人数が望ましい。</t>
    <rPh sb="1" eb="3">
      <t>ウケイレ</t>
    </rPh>
    <rPh sb="3" eb="5">
      <t>カノウ</t>
    </rPh>
    <rPh sb="5" eb="7">
      <t>テイイン</t>
    </rPh>
    <rPh sb="9" eb="10">
      <t>ワリ</t>
    </rPh>
    <rPh sb="10" eb="12">
      <t>イカ</t>
    </rPh>
    <rPh sb="13" eb="15">
      <t>ショウスウ</t>
    </rPh>
    <rPh sb="15" eb="16">
      <t>テン</t>
    </rPh>
    <rPh sb="16" eb="18">
      <t>イカ</t>
    </rPh>
    <rPh sb="18" eb="19">
      <t>キ</t>
    </rPh>
    <rPh sb="19" eb="20">
      <t>ス</t>
    </rPh>
    <rPh sb="27" eb="28">
      <t>ニン</t>
    </rPh>
    <rPh sb="28" eb="30">
      <t>イカ</t>
    </rPh>
    <rPh sb="35" eb="36">
      <t>スク</t>
    </rPh>
    <rPh sb="38" eb="40">
      <t>ニンズウ</t>
    </rPh>
    <rPh sb="41" eb="42">
      <t>ノゾ</t>
    </rPh>
    <phoneticPr fontId="2"/>
  </si>
  <si>
    <t>⑨</t>
    <phoneticPr fontId="2"/>
  </si>
  <si>
    <t>登記簿謄本(法人登記)の写し</t>
    <rPh sb="0" eb="3">
      <t>トウキボ</t>
    </rPh>
    <rPh sb="3" eb="5">
      <t>トウホン</t>
    </rPh>
    <rPh sb="6" eb="8">
      <t>ホウジン</t>
    </rPh>
    <rPh sb="8" eb="10">
      <t>トウキ</t>
    </rPh>
    <rPh sb="12" eb="13">
      <t>ウツ</t>
    </rPh>
    <phoneticPr fontId="2"/>
  </si>
  <si>
    <t>1機関1部</t>
    <rPh sb="1" eb="3">
      <t>キカン</t>
    </rPh>
    <rPh sb="4" eb="5">
      <t>ブ</t>
    </rPh>
    <phoneticPr fontId="2"/>
  </si>
  <si>
    <t>⑩</t>
    <phoneticPr fontId="2"/>
  </si>
  <si>
    <t>⑪</t>
    <phoneticPr fontId="2"/>
  </si>
  <si>
    <t>登記簿謄本（建物）の写しまたは賃貸借契約書の写し</t>
    <rPh sb="0" eb="3">
      <t>トウキボ</t>
    </rPh>
    <rPh sb="3" eb="5">
      <t>トウホン</t>
    </rPh>
    <rPh sb="6" eb="8">
      <t>タテモノ</t>
    </rPh>
    <rPh sb="10" eb="11">
      <t>ウツ</t>
    </rPh>
    <rPh sb="15" eb="18">
      <t>チンタイシャク</t>
    </rPh>
    <rPh sb="18" eb="21">
      <t>ケイヤクショ</t>
    </rPh>
    <rPh sb="22" eb="23">
      <t>ウツ</t>
    </rPh>
    <phoneticPr fontId="2"/>
  </si>
  <si>
    <t>⑫</t>
    <phoneticPr fontId="2"/>
  </si>
  <si>
    <t>該当する場合のみ</t>
    <phoneticPr fontId="2"/>
  </si>
  <si>
    <t>⑬</t>
    <phoneticPr fontId="2"/>
  </si>
  <si>
    <t>1時限あたりの
時間数（分）</t>
    <rPh sb="1" eb="3">
      <t>ジゲン</t>
    </rPh>
    <rPh sb="8" eb="11">
      <t>ジカンスウ</t>
    </rPh>
    <rPh sb="12" eb="13">
      <t>フン</t>
    </rPh>
    <phoneticPr fontId="2"/>
  </si>
  <si>
    <t>××
※　準備講習について明示する。</t>
    <rPh sb="5" eb="7">
      <t>ジュンビ</t>
    </rPh>
    <rPh sb="7" eb="9">
      <t>コウシュウ</t>
    </rPh>
    <rPh sb="13" eb="15">
      <t>メイジ</t>
    </rPh>
    <phoneticPr fontId="2"/>
  </si>
  <si>
    <t>キャリアコンサルタント・産業カウンセラー</t>
    <rPh sb="12" eb="14">
      <t>サンギョウ</t>
    </rPh>
    <phoneticPr fontId="2"/>
  </si>
  <si>
    <t>ジョブカード
作成アドバイザー</t>
    <rPh sb="7" eb="9">
      <t>サクセイ</t>
    </rPh>
    <phoneticPr fontId="2"/>
  </si>
  <si>
    <t>人</t>
    <rPh sb="0" eb="1">
      <t>ニン</t>
    </rPh>
    <phoneticPr fontId="2"/>
  </si>
  <si>
    <t>準備講習・
講習時間
(時間)</t>
    <rPh sb="0" eb="2">
      <t>ジュンビ</t>
    </rPh>
    <rPh sb="2" eb="4">
      <t>コウシュウ</t>
    </rPh>
    <rPh sb="6" eb="8">
      <t>コウシュウ</t>
    </rPh>
    <rPh sb="8" eb="10">
      <t>ジカン</t>
    </rPh>
    <rPh sb="12" eb="14">
      <t>ジカン</t>
    </rPh>
    <phoneticPr fontId="2"/>
  </si>
  <si>
    <t>インターネット（常時開放・
時間限定)</t>
    <rPh sb="8" eb="10">
      <t>ジョウジ</t>
    </rPh>
    <rPh sb="10" eb="12">
      <t>カイホウ</t>
    </rPh>
    <rPh sb="14" eb="16">
      <t>ジカン</t>
    </rPh>
    <rPh sb="16" eb="18">
      <t>ゲンテイ</t>
    </rPh>
    <phoneticPr fontId="2"/>
  </si>
  <si>
    <t>訓練時限：授業時間：45分以上(60分)</t>
    <rPh sb="0" eb="2">
      <t>クンレン</t>
    </rPh>
    <rPh sb="2" eb="4">
      <t>ジゲン</t>
    </rPh>
    <rPh sb="5" eb="7">
      <t>ジュギョウ</t>
    </rPh>
    <rPh sb="7" eb="9">
      <t>ジカン</t>
    </rPh>
    <rPh sb="12" eb="13">
      <t>フン</t>
    </rPh>
    <rPh sb="13" eb="15">
      <t>イジョウ</t>
    </rPh>
    <rPh sb="18" eb="19">
      <t>プン</t>
    </rPh>
    <phoneticPr fontId="2"/>
  </si>
  <si>
    <t>（1回目：○月△日、2回目：○月△日、3回目：○月△日…）</t>
    <rPh sb="2" eb="4">
      <t>カイメ</t>
    </rPh>
    <rPh sb="6" eb="7">
      <t>ガツ</t>
    </rPh>
    <rPh sb="8" eb="9">
      <t>ニチ</t>
    </rPh>
    <rPh sb="11" eb="13">
      <t>カイメ</t>
    </rPh>
    <rPh sb="15" eb="16">
      <t>ガツ</t>
    </rPh>
    <rPh sb="17" eb="18">
      <t>ニチ</t>
    </rPh>
    <rPh sb="20" eb="22">
      <t>カイメ</t>
    </rPh>
    <rPh sb="24" eb="25">
      <t>ガツ</t>
    </rPh>
    <rPh sb="26" eb="27">
      <t>ニチ</t>
    </rPh>
    <phoneticPr fontId="2"/>
  </si>
  <si>
    <t>※放課後等時間外を含めて実施</t>
    <rPh sb="1" eb="4">
      <t>ホウカゴ</t>
    </rPh>
    <rPh sb="4" eb="5">
      <t>トウ</t>
    </rPh>
    <rPh sb="5" eb="8">
      <t>ジカンガイ</t>
    </rPh>
    <rPh sb="9" eb="10">
      <t>フク</t>
    </rPh>
    <rPh sb="12" eb="14">
      <t>ジッシ</t>
    </rPh>
    <phoneticPr fontId="2"/>
  </si>
  <si>
    <t>就職支援
部門</t>
    <rPh sb="0" eb="2">
      <t>シュウショク</t>
    </rPh>
    <rPh sb="2" eb="4">
      <t>シエン</t>
    </rPh>
    <rPh sb="5" eb="6">
      <t>ブ</t>
    </rPh>
    <rPh sb="6" eb="7">
      <t>モン</t>
    </rPh>
    <phoneticPr fontId="2"/>
  </si>
  <si>
    <t>うち キャリアコンサルタント, 
産業カウンセラー
取得者数（人）</t>
    <rPh sb="17" eb="19">
      <t>サンギョウ</t>
    </rPh>
    <rPh sb="26" eb="29">
      <t>シュトクシャ</t>
    </rPh>
    <rPh sb="29" eb="30">
      <t>スウ</t>
    </rPh>
    <rPh sb="31" eb="32">
      <t>ニン</t>
    </rPh>
    <phoneticPr fontId="2"/>
  </si>
  <si>
    <t>最新のものから過去３年分
1機関1部</t>
    <rPh sb="0" eb="2">
      <t>サイシン</t>
    </rPh>
    <rPh sb="7" eb="9">
      <t>カコ</t>
    </rPh>
    <rPh sb="10" eb="12">
      <t>ネンブン</t>
    </rPh>
    <rPh sb="14" eb="16">
      <t>キカン</t>
    </rPh>
    <rPh sb="17" eb="18">
      <t>ブ</t>
    </rPh>
    <phoneticPr fontId="2"/>
  </si>
  <si>
    <t>○</t>
    <phoneticPr fontId="2"/>
  </si>
  <si>
    <t>１年</t>
    <rPh sb="1" eb="2">
      <t>ネン</t>
    </rPh>
    <phoneticPr fontId="2"/>
  </si>
  <si>
    <t>人</t>
    <rPh sb="0" eb="1">
      <t>ニン</t>
    </rPh>
    <phoneticPr fontId="2"/>
  </si>
  <si>
    <t>５年</t>
    <rPh sb="1" eb="2">
      <t>ネン</t>
    </rPh>
    <phoneticPr fontId="2"/>
  </si>
  <si>
    <t>◎東京 太郎</t>
    <rPh sb="1" eb="3">
      <t>トウキョウ</t>
    </rPh>
    <rPh sb="4" eb="6">
      <t>タロウ</t>
    </rPh>
    <phoneticPr fontId="2"/>
  </si>
  <si>
    <t xml:space="preserve"> キャリアコンサルタント
 ジョブカード作成アドバイザー</t>
    <rPh sb="20" eb="22">
      <t>サクセイ</t>
    </rPh>
    <phoneticPr fontId="2"/>
  </si>
  <si>
    <t xml:space="preserve"> キャリアコンサルタント
 ジョブカード講習修了
 ジョブカード作成アドバイザー資格更新予定(28年3月)</t>
    <rPh sb="20" eb="22">
      <t>コウシュウ</t>
    </rPh>
    <rPh sb="22" eb="24">
      <t>シュウリョウ</t>
    </rPh>
    <rPh sb="32" eb="34">
      <t>サクセイ</t>
    </rPh>
    <rPh sb="40" eb="42">
      <t>シカク</t>
    </rPh>
    <rPh sb="42" eb="44">
      <t>コウシン</t>
    </rPh>
    <rPh sb="44" eb="46">
      <t>ヨテイ</t>
    </rPh>
    <rPh sb="49" eb="50">
      <t>ネン</t>
    </rPh>
    <rPh sb="51" eb="52">
      <t>ガツ</t>
    </rPh>
    <phoneticPr fontId="2"/>
  </si>
  <si>
    <t>○</t>
    <phoneticPr fontId="2"/>
  </si>
  <si>
    <t xml:space="preserve"> ジョブカード作成アドバイザー</t>
    <rPh sb="7" eb="9">
      <t>サクセイ</t>
    </rPh>
    <phoneticPr fontId="2"/>
  </si>
  <si>
    <t>△</t>
    <phoneticPr fontId="2"/>
  </si>
  <si>
    <t>⑭</t>
    <phoneticPr fontId="2"/>
  </si>
  <si>
    <t>東京都委託訓練　受託要件確認書</t>
    <rPh sb="0" eb="7">
      <t>トウキョウトイタククンレン</t>
    </rPh>
    <rPh sb="8" eb="15">
      <t>ジュタクヨウケンカクニンショ</t>
    </rPh>
    <phoneticPr fontId="2"/>
  </si>
  <si>
    <t>就職活動日</t>
    <rPh sb="0" eb="5">
      <t>シュウショクカツドウビ</t>
    </rPh>
    <phoneticPr fontId="2"/>
  </si>
  <si>
    <t>○月△日実施</t>
    <rPh sb="0" eb="6">
      <t>マルガツサンカクニチジッシ</t>
    </rPh>
    <phoneticPr fontId="2"/>
  </si>
  <si>
    <r>
      <rPr>
        <sz val="11"/>
        <rFont val="ＭＳ Ｐゴシック"/>
        <family val="3"/>
        <charset val="128"/>
      </rPr>
      <t>休校日は</t>
    </r>
    <r>
      <rPr>
        <b/>
        <u/>
        <sz val="11"/>
        <color rgb="FFFFFF00"/>
        <rFont val="ＭＳ Ｐゴシック"/>
        <family val="3"/>
        <charset val="128"/>
      </rPr>
      <t>黄色</t>
    </r>
    <r>
      <rPr>
        <sz val="11"/>
        <rFont val="ＭＳ Ｐゴシック"/>
        <family val="3"/>
        <charset val="128"/>
      </rPr>
      <t>で、就職活動日は</t>
    </r>
    <r>
      <rPr>
        <b/>
        <u/>
        <sz val="11"/>
        <color theme="8"/>
        <rFont val="ＭＳ Ｐゴシック"/>
        <family val="3"/>
        <charset val="128"/>
      </rPr>
      <t>水色</t>
    </r>
    <r>
      <rPr>
        <sz val="11"/>
        <rFont val="ＭＳ Ｐゴシック"/>
        <family val="3"/>
        <charset val="128"/>
      </rPr>
      <t>で塗ること。</t>
    </r>
    <rPh sb="0" eb="3">
      <t>キュウコウビ</t>
    </rPh>
    <rPh sb="4" eb="6">
      <t>キイロ</t>
    </rPh>
    <rPh sb="8" eb="13">
      <t>シュウショクカツドウビ</t>
    </rPh>
    <rPh sb="14" eb="16">
      <t>ミズイロ</t>
    </rPh>
    <rPh sb="17" eb="18">
      <t>ヌ</t>
    </rPh>
    <phoneticPr fontId="2"/>
  </si>
  <si>
    <t>３０入力表（母子母）</t>
    <rPh sb="2" eb="4">
      <t>ニュウリョク</t>
    </rPh>
    <rPh sb="4" eb="5">
      <t>ヒョウ</t>
    </rPh>
    <rPh sb="6" eb="8">
      <t>ボシ</t>
    </rPh>
    <rPh sb="8" eb="9">
      <t>ハハ</t>
    </rPh>
    <phoneticPr fontId="2"/>
  </si>
  <si>
    <t>平成３０年度　東京都委託訓練（母子家庭の母等）受託申込書（提案書）</t>
    <rPh sb="0" eb="2">
      <t>ヘイセイ</t>
    </rPh>
    <rPh sb="4" eb="6">
      <t>ネンド</t>
    </rPh>
    <rPh sb="7" eb="9">
      <t>トウキョウ</t>
    </rPh>
    <rPh sb="9" eb="10">
      <t>ト</t>
    </rPh>
    <rPh sb="10" eb="12">
      <t>イタク</t>
    </rPh>
    <rPh sb="12" eb="14">
      <t>クンレン</t>
    </rPh>
    <rPh sb="15" eb="17">
      <t>ボシ</t>
    </rPh>
    <rPh sb="17" eb="19">
      <t>カテイ</t>
    </rPh>
    <rPh sb="20" eb="21">
      <t>ハハ</t>
    </rPh>
    <rPh sb="21" eb="22">
      <t>トウ</t>
    </rPh>
    <rPh sb="23" eb="25">
      <t>ジュタク</t>
    </rPh>
    <rPh sb="25" eb="28">
      <t>モウシコミショ</t>
    </rPh>
    <rPh sb="29" eb="32">
      <t>テイアンショ</t>
    </rPh>
    <phoneticPr fontId="2"/>
  </si>
  <si>
    <t>準備講習開校日</t>
    <phoneticPr fontId="2"/>
  </si>
  <si>
    <t>ジョブ・カードの作成</t>
    <rPh sb="8" eb="10">
      <t>サクセイ</t>
    </rPh>
    <phoneticPr fontId="2"/>
  </si>
  <si>
    <t>ジョブ・カードの作成、</t>
    <rPh sb="8" eb="10">
      <t>サクセイ</t>
    </rPh>
    <phoneticPr fontId="2"/>
  </si>
  <si>
    <t>ジョブ・カードを活用したｷｬﾘｱｺﾝｻﾙﾃｨﾝｸﾞ、能力評価</t>
    <rPh sb="8" eb="10">
      <t>カツヨウ</t>
    </rPh>
    <rPh sb="26" eb="28">
      <t>ノウリョク</t>
    </rPh>
    <rPh sb="28" eb="30">
      <t>ヒョウカ</t>
    </rPh>
    <phoneticPr fontId="2"/>
  </si>
  <si>
    <t>＊</t>
    <phoneticPr fontId="2"/>
  </si>
  <si>
    <t>準備講習開校日</t>
    <phoneticPr fontId="2"/>
  </si>
  <si>
    <t>修了式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</si>
</sst>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_ #,##0;[Red]_ \-#,##0"/>
    <numFmt numFmtId="177" formatCode="[&lt;=99999999]####\-####;\(00\)\ ####\-####"/>
    <numFmt numFmtId="178" formatCode="0.00_ "/>
    <numFmt numFmtId="179" formatCode="0.0_);[Red]\(0.0\)"/>
    <numFmt numFmtId="180" formatCode="0.0_ "/>
    <numFmt numFmtId="181" formatCode="#,##0.00_ "/>
    <numFmt numFmtId="182" formatCode="0_ "/>
    <numFmt numFmtId="183" formatCode="0_);[Red]\(0\)"/>
    <numFmt numFmtId="184" formatCode="#,##0;&quot;△ &quot;#,##0"/>
    <numFmt numFmtId="185" formatCode="h:mm;@"/>
    <numFmt numFmtId="186" formatCode="#\ &quot;人用&quot;"/>
    <numFmt numFmtId="187" formatCode="d"/>
    <numFmt numFmtId="188" formatCode="aaa"/>
    <numFmt numFmtId="189" formatCode="&quot;W :  &quot;#,##0"/>
    <numFmt numFmtId="190" formatCode="&quot;D :  &quot;#,##0"/>
    <numFmt numFmtId="191" formatCode="&quot;H :  &quot;#,##0"/>
    <numFmt numFmtId="192" formatCode="&quot;×&quot;#"/>
    <numFmt numFmtId="193" formatCode="m&quot;月&quot;"/>
    <numFmt numFmtId="194" formatCode="[&lt;=999]000;[&lt;=9999]000\-00;000\-0000"/>
    <numFmt numFmtId="195" formatCode="#\ &quot;時間&quot;"/>
    <numFmt numFmtId="196" formatCode="#\ &quot;人&quot;"/>
  </numFmts>
  <fonts count="4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18"/>
      <name val="HG創英角ｺﾞｼｯｸUB"/>
      <family val="3"/>
      <charset val="128"/>
    </font>
    <font>
      <b/>
      <sz val="12"/>
      <name val="ＭＳ ゴシック"/>
      <family val="3"/>
      <charset val="128"/>
    </font>
    <font>
      <b/>
      <sz val="14"/>
      <name val="ＭＳ ゴシック"/>
      <family val="3"/>
      <charset val="128"/>
    </font>
    <font>
      <sz val="11"/>
      <name val="ＭＳ Ｐ明朝"/>
      <family val="1"/>
      <charset val="128"/>
    </font>
    <font>
      <u/>
      <sz val="11"/>
      <name val="ＭＳ Ｐ明朝"/>
      <family val="1"/>
      <charset val="128"/>
    </font>
    <font>
      <b/>
      <u/>
      <sz val="11"/>
      <name val="ＭＳ Ｐ明朝"/>
      <family val="1"/>
      <charset val="128"/>
    </font>
    <font>
      <sz val="8"/>
      <color indexed="81"/>
      <name val="ＭＳ Ｐゴシック"/>
      <family val="3"/>
      <charset val="128"/>
    </font>
    <font>
      <sz val="24"/>
      <name val="ＭＳ Ｐゴシック"/>
      <family val="3"/>
      <charset val="128"/>
    </font>
    <font>
      <sz val="9"/>
      <color indexed="81"/>
      <name val="ＭＳ Ｐゴシック"/>
      <family val="3"/>
      <charset val="128"/>
    </font>
    <font>
      <b/>
      <u/>
      <sz val="14"/>
      <color indexed="10"/>
      <name val="ＭＳ Ｐゴシック"/>
      <family val="3"/>
      <charset val="128"/>
    </font>
    <font>
      <sz val="10"/>
      <name val="ＭＳ Ｐ明朝"/>
      <family val="1"/>
      <charset val="128"/>
    </font>
    <font>
      <b/>
      <sz val="11"/>
      <color indexed="81"/>
      <name val="ＭＳ Ｐゴシック"/>
      <family val="3"/>
      <charset val="128"/>
    </font>
    <font>
      <b/>
      <sz val="9"/>
      <color indexed="81"/>
      <name val="ＭＳ Ｐゴシック"/>
      <family val="3"/>
      <charset val="128"/>
    </font>
    <font>
      <b/>
      <sz val="10"/>
      <color indexed="81"/>
      <name val="ＭＳ Ｐゴシック"/>
      <family val="3"/>
      <charset val="128"/>
    </font>
    <font>
      <sz val="11"/>
      <color indexed="81"/>
      <name val="ＭＳ Ｐゴシック"/>
      <family val="3"/>
      <charset val="128"/>
    </font>
    <font>
      <sz val="11"/>
      <color theme="0"/>
      <name val="ＭＳ Ｐゴシック"/>
      <family val="3"/>
      <charset val="128"/>
    </font>
    <font>
      <sz val="10"/>
      <color indexed="81"/>
      <name val="ＭＳ Ｐゴシック"/>
      <family val="3"/>
      <charset val="128"/>
    </font>
    <font>
      <sz val="11"/>
      <color rgb="FFFF0066"/>
      <name val="ＭＳ Ｐゴシック"/>
      <family val="3"/>
      <charset val="128"/>
    </font>
    <font>
      <b/>
      <u/>
      <sz val="9"/>
      <color indexed="81"/>
      <name val="ＭＳ Ｐゴシック"/>
      <family val="3"/>
      <charset val="128"/>
    </font>
    <font>
      <b/>
      <u/>
      <sz val="11"/>
      <color rgb="FFFFFF00"/>
      <name val="ＭＳ Ｐゴシック"/>
      <family val="3"/>
      <charset val="128"/>
    </font>
    <font>
      <b/>
      <u/>
      <sz val="11"/>
      <color theme="8"/>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gray0625"/>
    </fill>
    <fill>
      <patternFill patternType="solid">
        <fgColor indexed="65"/>
        <bgColor indexed="64"/>
      </patternFill>
    </fill>
    <fill>
      <patternFill patternType="gray0625">
        <bgColor indexed="41"/>
      </patternFill>
    </fill>
    <fill>
      <patternFill patternType="solid">
        <fgColor indexed="65"/>
        <bgColor indexed="8"/>
      </patternFill>
    </fill>
    <fill>
      <patternFill patternType="gray0625">
        <fgColor indexed="8"/>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56">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10"/>
      </top>
      <bottom style="double">
        <color indexed="64"/>
      </bottom>
      <diagonal/>
    </border>
    <border>
      <left/>
      <right/>
      <top style="double">
        <color indexed="10"/>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1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tted">
        <color indexed="64"/>
      </right>
      <top style="thin">
        <color indexed="64"/>
      </top>
      <bottom style="double">
        <color indexed="10"/>
      </bottom>
      <diagonal/>
    </border>
    <border>
      <left style="dotted">
        <color indexed="64"/>
      </left>
      <right style="double">
        <color indexed="10"/>
      </right>
      <top style="thin">
        <color indexed="64"/>
      </top>
      <bottom style="double">
        <color indexed="10"/>
      </bottom>
      <diagonal/>
    </border>
    <border>
      <left style="thin">
        <color indexed="64"/>
      </left>
      <right style="double">
        <color indexed="10"/>
      </right>
      <top style="double">
        <color indexed="10"/>
      </top>
      <bottom/>
      <diagonal/>
    </border>
    <border>
      <left style="thin">
        <color indexed="64"/>
      </left>
      <right style="double">
        <color indexed="10"/>
      </right>
      <top/>
      <bottom/>
      <diagonal/>
    </border>
    <border>
      <left style="thin">
        <color indexed="64"/>
      </left>
      <right style="double">
        <color indexed="10"/>
      </right>
      <top/>
      <bottom style="double">
        <color indexed="10"/>
      </bottom>
      <diagonal/>
    </border>
    <border>
      <left style="medium">
        <color indexed="64"/>
      </left>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style="double">
        <color indexed="1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diagonal/>
    </border>
    <border>
      <left/>
      <right style="thin">
        <color indexed="64"/>
      </right>
      <top/>
      <bottom style="medium">
        <color indexed="10"/>
      </bottom>
      <diagonal/>
    </border>
    <border>
      <left style="medium">
        <color indexed="10"/>
      </left>
      <right/>
      <top style="medium">
        <color indexed="10"/>
      </top>
      <bottom/>
      <diagonal/>
    </border>
    <border>
      <left style="thin">
        <color indexed="64"/>
      </left>
      <right style="medium">
        <color indexed="10"/>
      </right>
      <top style="medium">
        <color indexed="10"/>
      </top>
      <bottom/>
      <diagonal/>
    </border>
    <border>
      <left style="medium">
        <color indexed="10"/>
      </left>
      <right/>
      <top/>
      <bottom/>
      <diagonal/>
    </border>
    <border>
      <left style="thin">
        <color indexed="64"/>
      </left>
      <right style="medium">
        <color indexed="10"/>
      </right>
      <top/>
      <bottom/>
      <diagonal/>
    </border>
    <border>
      <left style="medium">
        <color indexed="10"/>
      </left>
      <right/>
      <top/>
      <bottom style="thin">
        <color indexed="64"/>
      </bottom>
      <diagonal/>
    </border>
    <border>
      <left style="thin">
        <color indexed="64"/>
      </left>
      <right style="medium">
        <color indexed="10"/>
      </right>
      <top/>
      <bottom style="thin">
        <color indexed="64"/>
      </bottom>
      <diagonal/>
    </border>
    <border>
      <left style="medium">
        <color indexed="10"/>
      </left>
      <right/>
      <top style="thin">
        <color indexed="64"/>
      </top>
      <bottom/>
      <diagonal/>
    </border>
    <border>
      <left style="medium">
        <color indexed="10"/>
      </left>
      <right/>
      <top/>
      <bottom style="medium">
        <color indexed="10"/>
      </bottom>
      <diagonal/>
    </border>
    <border>
      <left style="thin">
        <color indexed="64"/>
      </left>
      <right style="medium">
        <color indexed="10"/>
      </right>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10"/>
      </left>
      <right style="thin">
        <color indexed="8"/>
      </right>
      <top style="double">
        <color indexed="10"/>
      </top>
      <bottom style="thin">
        <color indexed="8"/>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bottom style="double">
        <color indexed="10"/>
      </bottom>
      <diagonal/>
    </border>
    <border>
      <left/>
      <right style="thin">
        <color indexed="64"/>
      </right>
      <top/>
      <bottom style="double">
        <color indexed="10"/>
      </bottom>
      <diagonal/>
    </border>
    <border>
      <left style="thin">
        <color indexed="64"/>
      </left>
      <right style="thin">
        <color indexed="64"/>
      </right>
      <top/>
      <bottom style="double">
        <color indexed="10"/>
      </bottom>
      <diagonal/>
    </border>
    <border>
      <left style="dotted">
        <color indexed="64"/>
      </left>
      <right style="double">
        <color indexed="64"/>
      </right>
      <top/>
      <bottom style="double">
        <color indexed="10"/>
      </bottom>
      <diagonal/>
    </border>
    <border>
      <left style="thin">
        <color indexed="64"/>
      </left>
      <right style="dotted">
        <color indexed="64"/>
      </right>
      <top/>
      <bottom/>
      <diagonal/>
    </border>
    <border>
      <left/>
      <right style="thin">
        <color indexed="64"/>
      </right>
      <top/>
      <bottom/>
      <diagonal/>
    </border>
    <border>
      <left style="dotted">
        <color indexed="64"/>
      </left>
      <right style="thin">
        <color indexed="64"/>
      </right>
      <top style="thin">
        <color indexed="64"/>
      </top>
      <bottom style="double">
        <color indexed="10"/>
      </bottom>
      <diagonal/>
    </border>
    <border>
      <left style="dotted">
        <color indexed="64"/>
      </left>
      <right style="dotted">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10"/>
      </bottom>
      <diagonal/>
    </border>
    <border>
      <left style="dotted">
        <color indexed="64"/>
      </left>
      <right style="thin">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top style="double">
        <color indexed="10"/>
      </top>
      <bottom style="double">
        <color indexed="64"/>
      </bottom>
      <diagonal/>
    </border>
    <border>
      <left style="thin">
        <color indexed="8"/>
      </left>
      <right style="double">
        <color indexed="10"/>
      </right>
      <top style="double">
        <color indexed="10"/>
      </top>
      <bottom style="thin">
        <color indexed="8"/>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ashed">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style="double">
        <color indexed="64"/>
      </top>
      <bottom style="double">
        <color indexed="10"/>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right style="double">
        <color indexed="10"/>
      </right>
      <top/>
      <bottom style="thin">
        <color indexed="64"/>
      </bottom>
      <diagonal/>
    </border>
    <border>
      <left/>
      <right style="double">
        <color indexed="64"/>
      </right>
      <top style="thin">
        <color indexed="64"/>
      </top>
      <bottom style="thin">
        <color indexed="64"/>
      </bottom>
      <diagonal/>
    </border>
    <border>
      <left/>
      <right style="double">
        <color indexed="10"/>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10"/>
      </right>
      <top style="thin">
        <color indexed="64"/>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10"/>
      </top>
      <bottom style="double">
        <color indexed="10"/>
      </bottom>
      <diagonal/>
    </border>
    <border>
      <left style="thin">
        <color indexed="64"/>
      </left>
      <right style="double">
        <color indexed="64"/>
      </right>
      <top style="double">
        <color indexed="10"/>
      </top>
      <bottom style="thin">
        <color indexed="64"/>
      </bottom>
      <diagonal/>
    </border>
    <border>
      <left/>
      <right style="double">
        <color indexed="10"/>
      </right>
      <top style="double">
        <color indexed="10"/>
      </top>
      <bottom style="thin">
        <color indexed="64"/>
      </bottom>
      <diagonal/>
    </border>
    <border>
      <left style="thin">
        <color indexed="64"/>
      </left>
      <right style="double">
        <color indexed="8"/>
      </right>
      <top style="double">
        <color indexed="10"/>
      </top>
      <bottom style="thin">
        <color indexed="64"/>
      </bottom>
      <diagonal/>
    </border>
    <border>
      <left style="double">
        <color indexed="10"/>
      </left>
      <right style="thin">
        <color indexed="64"/>
      </right>
      <top/>
      <bottom style="thin">
        <color indexed="64"/>
      </bottom>
      <diagonal/>
    </border>
    <border>
      <left style="thin">
        <color indexed="64"/>
      </left>
      <right style="thin">
        <color indexed="64"/>
      </right>
      <top style="double">
        <color indexed="10"/>
      </top>
      <bottom style="double">
        <color indexed="10"/>
      </bottom>
      <diagonal/>
    </border>
    <border>
      <left style="double">
        <color indexed="64"/>
      </left>
      <right/>
      <top/>
      <bottom/>
      <diagonal/>
    </border>
    <border>
      <left/>
      <right style="double">
        <color indexed="64"/>
      </right>
      <top style="double">
        <color indexed="64"/>
      </top>
      <bottom style="double">
        <color indexed="10"/>
      </bottom>
      <diagonal/>
    </border>
    <border>
      <left style="double">
        <color indexed="10"/>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indexed="64"/>
      </left>
      <right style="medium">
        <color indexed="64"/>
      </right>
      <top style="thin">
        <color indexed="64"/>
      </top>
      <bottom style="double">
        <color indexed="10"/>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double">
        <color indexed="10"/>
      </bottom>
      <diagonal/>
    </border>
    <border>
      <left style="thin">
        <color indexed="64"/>
      </left>
      <right/>
      <top style="double">
        <color indexed="10"/>
      </top>
      <bottom style="double">
        <color indexed="10"/>
      </bottom>
      <diagonal/>
    </border>
    <border>
      <left/>
      <right/>
      <top style="double">
        <color indexed="10"/>
      </top>
      <bottom style="double">
        <color indexed="10"/>
      </bottom>
      <diagonal/>
    </border>
    <border>
      <left style="thin">
        <color indexed="64"/>
      </left>
      <right style="medium">
        <color indexed="64"/>
      </right>
      <top style="double">
        <color indexed="10"/>
      </top>
      <bottom style="double">
        <color indexed="10"/>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10"/>
      </right>
      <top style="double">
        <color indexed="10"/>
      </top>
      <bottom style="thin">
        <color indexed="64"/>
      </bottom>
      <diagonal/>
    </border>
    <border>
      <left style="medium">
        <color indexed="64"/>
      </left>
      <right style="hair">
        <color indexed="64"/>
      </right>
      <top style="double">
        <color indexed="10"/>
      </top>
      <bottom style="hair">
        <color indexed="64"/>
      </bottom>
      <diagonal/>
    </border>
    <border>
      <left style="medium">
        <color indexed="64"/>
      </left>
      <right style="hair">
        <color indexed="64"/>
      </right>
      <top style="hair">
        <color indexed="64"/>
      </top>
      <bottom style="double">
        <color indexed="10"/>
      </bottom>
      <diagonal/>
    </border>
    <border>
      <left style="medium">
        <color indexed="64"/>
      </left>
      <right style="hair">
        <color indexed="64"/>
      </right>
      <top style="thin">
        <color indexed="64"/>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10"/>
      </left>
      <right/>
      <top style="double">
        <color indexed="10"/>
      </top>
      <bottom/>
      <diagonal/>
    </border>
    <border>
      <left/>
      <right style="medium">
        <color indexed="64"/>
      </right>
      <top style="double">
        <color indexed="10"/>
      </top>
      <bottom/>
      <diagonal/>
    </border>
    <border>
      <left style="double">
        <color indexed="10"/>
      </left>
      <right/>
      <top/>
      <bottom style="double">
        <color indexed="10"/>
      </bottom>
      <diagonal/>
    </border>
    <border>
      <left/>
      <right style="medium">
        <color indexed="64"/>
      </right>
      <top/>
      <bottom style="double">
        <color indexed="10"/>
      </bottom>
      <diagonal/>
    </border>
    <border>
      <left/>
      <right style="medium">
        <color indexed="64"/>
      </right>
      <top style="medium">
        <color indexed="64"/>
      </top>
      <bottom/>
      <diagonal/>
    </border>
    <border>
      <left style="hair">
        <color indexed="64"/>
      </left>
      <right/>
      <top style="double">
        <color indexed="10"/>
      </top>
      <bottom style="hair">
        <color indexed="64"/>
      </bottom>
      <diagonal/>
    </border>
    <border>
      <left/>
      <right/>
      <top style="double">
        <color indexed="10"/>
      </top>
      <bottom style="hair">
        <color indexed="64"/>
      </bottom>
      <diagonal/>
    </border>
    <border>
      <left/>
      <right style="double">
        <color indexed="10"/>
      </right>
      <top style="double">
        <color indexed="10"/>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style="hair">
        <color indexed="64"/>
      </top>
      <bottom style="double">
        <color indexed="10"/>
      </bottom>
      <diagonal/>
    </border>
    <border>
      <left/>
      <right/>
      <top style="hair">
        <color indexed="64"/>
      </top>
      <bottom style="double">
        <color indexed="10"/>
      </bottom>
      <diagonal/>
    </border>
    <border>
      <left/>
      <right style="double">
        <color indexed="10"/>
      </right>
      <top style="hair">
        <color indexed="64"/>
      </top>
      <bottom style="double">
        <color indexed="10"/>
      </bottom>
      <diagonal/>
    </border>
    <border>
      <left/>
      <right style="double">
        <color indexed="10"/>
      </right>
      <top style="hair">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double">
        <color indexed="10"/>
      </left>
      <right/>
      <top style="thin">
        <color indexed="64"/>
      </top>
      <bottom style="double">
        <color indexed="10"/>
      </bottom>
      <diagonal/>
    </border>
    <border>
      <left/>
      <right style="double">
        <color indexed="10"/>
      </right>
      <top style="thin">
        <color indexed="64"/>
      </top>
      <bottom style="double">
        <color indexed="10"/>
      </bottom>
      <diagonal/>
    </border>
    <border>
      <left style="double">
        <color indexed="10"/>
      </left>
      <right/>
      <top style="thin">
        <color indexed="64"/>
      </top>
      <bottom/>
      <diagonal/>
    </border>
    <border>
      <left/>
      <right style="double">
        <color indexed="10"/>
      </right>
      <top/>
      <bottom/>
      <diagonal/>
    </border>
    <border>
      <left style="double">
        <color indexed="10"/>
      </left>
      <right/>
      <top style="double">
        <color indexed="10"/>
      </top>
      <bottom style="thin">
        <color indexed="64"/>
      </bottom>
      <diagonal/>
    </border>
    <border>
      <left/>
      <right/>
      <top style="double">
        <color indexed="10"/>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style="medium">
        <color indexed="10"/>
      </top>
      <bottom style="medium">
        <color indexed="64"/>
      </bottom>
      <diagonal/>
    </border>
    <border>
      <left/>
      <right style="thin">
        <color indexed="64"/>
      </right>
      <top style="medium">
        <color indexed="10"/>
      </top>
      <bottom style="medium">
        <color indexed="64"/>
      </bottom>
      <diagonal/>
    </border>
    <border>
      <left style="thin">
        <color indexed="64"/>
      </left>
      <right/>
      <top style="medium">
        <color indexed="64"/>
      </top>
      <bottom style="medium">
        <color indexed="10"/>
      </bottom>
      <diagonal/>
    </border>
    <border>
      <left/>
      <right/>
      <top style="medium">
        <color indexed="64"/>
      </top>
      <bottom style="medium">
        <color indexed="10"/>
      </bottom>
      <diagonal/>
    </border>
    <border>
      <left/>
      <right style="thin">
        <color indexed="64"/>
      </right>
      <top style="medium">
        <color indexed="64"/>
      </top>
      <bottom style="medium">
        <color indexed="10"/>
      </bottom>
      <diagonal/>
    </border>
    <border>
      <left style="medium">
        <color indexed="64"/>
      </left>
      <right style="medium">
        <color indexed="10"/>
      </right>
      <top/>
      <bottom/>
      <diagonal/>
    </border>
    <border>
      <left style="medium">
        <color indexed="64"/>
      </left>
      <right style="medium">
        <color indexed="10"/>
      </right>
      <top/>
      <bottom style="thin">
        <color indexed="64"/>
      </bottom>
      <diagonal/>
    </border>
    <border>
      <left style="thin">
        <color indexed="64"/>
      </left>
      <right/>
      <top style="medium">
        <color indexed="10"/>
      </top>
      <bottom/>
      <diagonal/>
    </border>
    <border>
      <left/>
      <right/>
      <top style="medium">
        <color indexed="10"/>
      </top>
      <bottom/>
      <diagonal/>
    </border>
    <border>
      <left/>
      <right style="thin">
        <color indexed="64"/>
      </right>
      <top style="medium">
        <color indexed="10"/>
      </top>
      <bottom/>
      <diagonal/>
    </border>
    <border>
      <left style="medium">
        <color indexed="64"/>
      </left>
      <right style="medium">
        <color indexed="10"/>
      </right>
      <top style="thin">
        <color indexed="64"/>
      </top>
      <bottom/>
      <diagonal/>
    </border>
    <border>
      <left style="thin">
        <color indexed="64"/>
      </left>
      <right/>
      <top/>
      <bottom style="medium">
        <color indexed="10"/>
      </bottom>
      <diagonal/>
    </border>
    <border>
      <left/>
      <right/>
      <top/>
      <bottom style="medium">
        <color indexed="10"/>
      </bottom>
      <diagonal/>
    </border>
    <border>
      <left style="thin">
        <color indexed="64"/>
      </left>
      <right/>
      <top/>
      <bottom style="double">
        <color indexed="10"/>
      </bottom>
      <diagonal/>
    </border>
    <border>
      <left/>
      <right/>
      <top/>
      <bottom style="double">
        <color indexed="10"/>
      </bottom>
      <diagonal/>
    </border>
    <border>
      <left style="thin">
        <color indexed="64"/>
      </left>
      <right/>
      <top style="double">
        <color indexed="10"/>
      </top>
      <bottom/>
      <diagonal/>
    </border>
    <border>
      <left/>
      <right/>
      <top style="double">
        <color indexed="10"/>
      </top>
      <bottom/>
      <diagonal/>
    </border>
    <border>
      <left/>
      <right style="thin">
        <color indexed="64"/>
      </right>
      <top style="double">
        <color indexed="10"/>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hair">
        <color indexed="64"/>
      </right>
      <top style="medium">
        <color indexed="64"/>
      </top>
      <bottom/>
      <diagonal/>
    </border>
    <border>
      <left/>
      <right style="thin">
        <color indexed="64"/>
      </right>
      <top style="double">
        <color indexed="10"/>
      </top>
      <bottom style="double">
        <color indexed="10"/>
      </bottom>
      <diagonal/>
    </border>
    <border>
      <left/>
      <right style="thin">
        <color indexed="64"/>
      </right>
      <top style="thin">
        <color indexed="64"/>
      </top>
      <bottom style="medium">
        <color indexed="64"/>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style="double">
        <color indexed="10"/>
      </left>
      <right/>
      <top/>
      <bottom style="thin">
        <color indexed="64"/>
      </bottom>
      <diagonal/>
    </border>
    <border>
      <left style="double">
        <color indexed="64"/>
      </left>
      <right/>
      <top/>
      <bottom style="thin">
        <color indexed="64"/>
      </bottom>
      <diagonal/>
    </border>
    <border>
      <left style="double">
        <color indexed="64"/>
      </left>
      <right/>
      <top style="double">
        <color indexed="10"/>
      </top>
      <bottom style="double">
        <color indexed="10"/>
      </bottom>
      <diagonal/>
    </border>
    <border>
      <left style="double">
        <color indexed="10"/>
      </left>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style="medium">
        <color indexed="8"/>
      </left>
      <right/>
      <top/>
      <bottom style="medium">
        <color indexed="8"/>
      </bottom>
      <diagonal/>
    </border>
    <border>
      <left/>
      <right/>
      <top/>
      <bottom style="medium">
        <color indexed="8"/>
      </bottom>
      <diagonal/>
    </border>
    <border>
      <left style="medium">
        <color indexed="64"/>
      </left>
      <right style="double">
        <color indexed="10"/>
      </right>
      <top/>
      <bottom/>
      <diagonal/>
    </border>
    <border>
      <left style="double">
        <color indexed="64"/>
      </left>
      <right style="thin">
        <color indexed="64"/>
      </right>
      <top/>
      <bottom style="thin">
        <color indexed="64"/>
      </bottom>
      <diagonal/>
    </border>
    <border>
      <left style="double">
        <color indexed="10"/>
      </left>
      <right style="thin">
        <color indexed="64"/>
      </right>
      <top/>
      <bottom/>
      <diagonal/>
    </border>
    <border>
      <left style="thin">
        <color indexed="64"/>
      </left>
      <right style="double">
        <color indexed="10"/>
      </right>
      <top style="thin">
        <color indexed="64"/>
      </top>
      <bottom/>
      <diagonal/>
    </border>
    <border>
      <left style="thick">
        <color indexed="64"/>
      </left>
      <right/>
      <top/>
      <bottom/>
      <diagonal/>
    </border>
    <border>
      <left style="double">
        <color indexed="64"/>
      </left>
      <right/>
      <top/>
      <bottom style="double">
        <color indexed="10"/>
      </bottom>
      <diagonal/>
    </border>
    <border>
      <left/>
      <right style="double">
        <color indexed="64"/>
      </right>
      <top/>
      <bottom style="double">
        <color indexed="10"/>
      </bottom>
      <diagonal/>
    </border>
    <border>
      <left/>
      <right style="double">
        <color rgb="FFFF0000"/>
      </right>
      <top style="thin">
        <color indexed="64"/>
      </top>
      <bottom style="thin">
        <color indexed="64"/>
      </bottom>
      <diagonal/>
    </border>
    <border>
      <left/>
      <right style="double">
        <color indexed="64"/>
      </right>
      <top/>
      <bottom/>
      <diagonal/>
    </border>
    <border>
      <left style="double">
        <color indexed="64"/>
      </left>
      <right/>
      <top style="thin">
        <color indexed="64"/>
      </top>
      <bottom style="double">
        <color indexed="10"/>
      </bottom>
      <diagonal/>
    </border>
    <border>
      <left/>
      <right style="double">
        <color indexed="64"/>
      </right>
      <top style="thin">
        <color indexed="64"/>
      </top>
      <bottom style="double">
        <color indexed="10"/>
      </bottom>
      <diagonal/>
    </border>
    <border>
      <left/>
      <right style="dashed">
        <color indexed="64"/>
      </right>
      <top style="thin">
        <color indexed="64"/>
      </top>
      <bottom style="medium">
        <color indexed="64"/>
      </bottom>
      <diagonal/>
    </border>
    <border>
      <left style="hair">
        <color indexed="64"/>
      </left>
      <right/>
      <top/>
      <bottom style="thin">
        <color indexed="64"/>
      </bottom>
      <diagonal/>
    </border>
    <border>
      <left/>
      <right style="thin">
        <color indexed="64"/>
      </right>
      <top style="double">
        <color indexed="64"/>
      </top>
      <bottom/>
      <diagonal/>
    </border>
    <border>
      <left style="double">
        <color rgb="FFFF0000"/>
      </left>
      <right style="thin">
        <color indexed="64"/>
      </right>
      <top style="double">
        <color indexed="10"/>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style="double">
        <color indexed="64"/>
      </left>
      <right/>
      <top style="double">
        <color rgb="FFFF0000"/>
      </top>
      <bottom style="double">
        <color indexed="64"/>
      </bottom>
      <diagonal/>
    </border>
    <border>
      <left style="double">
        <color indexed="64"/>
      </left>
      <right/>
      <top style="double">
        <color indexed="64"/>
      </top>
      <bottom/>
      <diagonal/>
    </border>
    <border>
      <left style="double">
        <color indexed="8"/>
      </left>
      <right/>
      <top style="double">
        <color indexed="64"/>
      </top>
      <bottom style="thin">
        <color indexed="64"/>
      </bottom>
      <diagonal/>
    </border>
    <border>
      <left style="double">
        <color indexed="8"/>
      </left>
      <right/>
      <top style="thin">
        <color indexed="64"/>
      </top>
      <bottom style="thin">
        <color indexed="64"/>
      </bottom>
      <diagonal/>
    </border>
    <border>
      <left style="double">
        <color indexed="8"/>
      </left>
      <right/>
      <top style="thin">
        <color indexed="64"/>
      </top>
      <bottom style="double">
        <color indexed="10"/>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10"/>
      </bottom>
      <diagonal/>
    </border>
    <border>
      <left/>
      <right style="dotted">
        <color indexed="64"/>
      </right>
      <top style="double">
        <color indexed="10"/>
      </top>
      <bottom style="thin">
        <color indexed="64"/>
      </bottom>
      <diagonal/>
    </border>
    <border>
      <left style="thin">
        <color indexed="64"/>
      </left>
      <right style="hair">
        <color indexed="64"/>
      </right>
      <top style="thin">
        <color indexed="64"/>
      </top>
      <bottom style="double">
        <color indexed="64"/>
      </bottom>
      <diagonal/>
    </border>
    <border>
      <left/>
      <right style="medium">
        <color indexed="64"/>
      </right>
      <top style="double">
        <color indexed="10"/>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10"/>
      </bottom>
      <diagonal/>
    </border>
    <border>
      <left style="medium">
        <color indexed="64"/>
      </left>
      <right/>
      <top style="double">
        <color indexed="10"/>
      </top>
      <bottom style="thin">
        <color indexed="64"/>
      </bottom>
      <diagonal/>
    </border>
    <border>
      <left style="hair">
        <color indexed="64"/>
      </left>
      <right style="double">
        <color indexed="64"/>
      </right>
      <top/>
      <bottom style="thin">
        <color indexed="64"/>
      </bottom>
      <diagonal/>
    </border>
    <border>
      <left style="double">
        <color rgb="FFFF0000"/>
      </left>
      <right/>
      <top/>
      <bottom/>
      <diagonal/>
    </border>
    <border diagonalUp="1">
      <left style="thin">
        <color indexed="64"/>
      </left>
      <right style="double">
        <color indexed="10"/>
      </right>
      <top/>
      <bottom style="double">
        <color indexed="10"/>
      </bottom>
      <diagonal style="thin">
        <color indexed="64"/>
      </diagonal>
    </border>
  </borders>
  <cellStyleXfs count="3">
    <xf numFmtId="0" fontId="0" fillId="0" borderId="0">
      <alignment vertical="center"/>
    </xf>
    <xf numFmtId="0" fontId="1" fillId="0" borderId="0"/>
    <xf numFmtId="0" fontId="1" fillId="0" borderId="0">
      <alignment vertical="center"/>
    </xf>
  </cellStyleXfs>
  <cellXfs count="1474">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3" xfId="0" applyBorder="1" applyAlignment="1">
      <alignment vertical="center"/>
    </xf>
    <xf numFmtId="0" fontId="1" fillId="0" borderId="0" xfId="2" applyFont="1" applyFill="1" applyBorder="1" applyAlignment="1">
      <alignment vertical="center"/>
    </xf>
    <xf numFmtId="0" fontId="3" fillId="0" borderId="0" xfId="2" applyFont="1" applyFill="1" applyBorder="1" applyAlignment="1">
      <alignment horizontal="center" vertical="center"/>
    </xf>
    <xf numFmtId="0" fontId="1" fillId="0" borderId="0" xfId="1"/>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2" xfId="0" applyBorder="1">
      <alignment vertical="center"/>
    </xf>
    <xf numFmtId="0" fontId="4" fillId="0" borderId="0" xfId="0" applyFont="1" applyAlignment="1">
      <alignment horizontal="center" vertical="center"/>
    </xf>
    <xf numFmtId="0" fontId="1" fillId="0" borderId="0" xfId="1" applyAlignment="1">
      <alignment vertical="center"/>
    </xf>
    <xf numFmtId="0" fontId="0" fillId="0" borderId="0" xfId="0" applyBorder="1" applyAlignment="1">
      <alignmen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2" xfId="0" applyBorder="1" applyAlignment="1">
      <alignment vertical="center" wrapText="1"/>
    </xf>
    <xf numFmtId="0" fontId="1" fillId="0" borderId="0" xfId="0" applyFont="1">
      <alignment vertical="center"/>
    </xf>
    <xf numFmtId="0" fontId="1" fillId="0" borderId="11" xfId="0" applyFont="1" applyBorder="1" applyAlignment="1">
      <alignment vertical="center" wrapText="1"/>
    </xf>
    <xf numFmtId="0" fontId="1" fillId="0" borderId="0" xfId="0" applyFont="1" applyBorder="1" applyAlignment="1">
      <alignment vertical="center" wrapText="1"/>
    </xf>
    <xf numFmtId="0" fontId="9" fillId="0" borderId="0" xfId="1" applyFont="1" applyAlignment="1">
      <alignment vertical="center"/>
    </xf>
    <xf numFmtId="179" fontId="0" fillId="0" borderId="0" xfId="0" applyNumberFormat="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vertical="center" shrinkToFi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2" borderId="4" xfId="0" applyFill="1" applyBorder="1" applyAlignment="1">
      <alignment vertical="center" wrapText="1"/>
    </xf>
    <xf numFmtId="0" fontId="0" fillId="2" borderId="7" xfId="0" applyFill="1" applyBorder="1" applyAlignment="1">
      <alignment vertical="center" wrapText="1"/>
    </xf>
    <xf numFmtId="0" fontId="0" fillId="0" borderId="19" xfId="0" applyBorder="1" applyAlignment="1">
      <alignment vertical="center"/>
    </xf>
    <xf numFmtId="0" fontId="0" fillId="0" borderId="20" xfId="0" applyBorder="1">
      <alignment vertical="center"/>
    </xf>
    <xf numFmtId="0" fontId="0" fillId="2" borderId="20" xfId="0" applyFill="1" applyBorder="1">
      <alignment vertical="center"/>
    </xf>
    <xf numFmtId="0" fontId="0" fillId="2" borderId="19" xfId="0" applyFill="1" applyBorder="1" applyAlignment="1">
      <alignment vertical="center"/>
    </xf>
    <xf numFmtId="0" fontId="0" fillId="2" borderId="19" xfId="0" applyFill="1" applyBorder="1">
      <alignment vertical="center"/>
    </xf>
    <xf numFmtId="0" fontId="0" fillId="2" borderId="21" xfId="0" applyFill="1" applyBorder="1">
      <alignment vertical="center"/>
    </xf>
    <xf numFmtId="0" fontId="0" fillId="0" borderId="0" xfId="0" applyBorder="1" applyAlignment="1">
      <alignment horizontal="left" vertical="center" wrapText="1"/>
    </xf>
    <xf numFmtId="0" fontId="0" fillId="2" borderId="6" xfId="0" applyFill="1" applyBorder="1" applyAlignment="1">
      <alignment vertical="center" wrapText="1"/>
    </xf>
    <xf numFmtId="0" fontId="0" fillId="0" borderId="22" xfId="0" applyBorder="1" applyAlignment="1">
      <alignment horizontal="left" vertical="center"/>
    </xf>
    <xf numFmtId="0" fontId="0" fillId="0" borderId="9" xfId="0" applyBorder="1" applyAlignment="1">
      <alignment horizontal="right" vertical="center"/>
    </xf>
    <xf numFmtId="55" fontId="1" fillId="0" borderId="24" xfId="0" applyNumberFormat="1" applyFont="1" applyBorder="1" applyAlignment="1">
      <alignment vertical="center" shrinkToFit="1"/>
    </xf>
    <xf numFmtId="0" fontId="1" fillId="0" borderId="25" xfId="0" applyNumberFormat="1" applyFont="1" applyBorder="1" applyAlignment="1">
      <alignment horizontal="center" vertical="center" shrinkToFit="1"/>
    </xf>
    <xf numFmtId="0" fontId="1" fillId="0" borderId="25" xfId="0" applyNumberFormat="1" applyFont="1" applyBorder="1" applyAlignment="1">
      <alignment vertical="center" shrinkToFit="1"/>
    </xf>
    <xf numFmtId="179" fontId="1" fillId="0" borderId="26" xfId="0" applyNumberFormat="1" applyFont="1" applyBorder="1" applyAlignment="1">
      <alignment horizontal="center" vertical="center"/>
    </xf>
    <xf numFmtId="0" fontId="4" fillId="0" borderId="0" xfId="0" applyFont="1" applyAlignment="1">
      <alignment vertical="center"/>
    </xf>
    <xf numFmtId="0" fontId="0" fillId="0" borderId="31" xfId="0" applyBorder="1">
      <alignment vertical="center"/>
    </xf>
    <xf numFmtId="0" fontId="0" fillId="0" borderId="11" xfId="0" applyBorder="1">
      <alignment vertical="center"/>
    </xf>
    <xf numFmtId="0" fontId="5" fillId="0" borderId="2" xfId="0" applyFont="1" applyBorder="1" applyAlignment="1">
      <alignment vertical="center"/>
    </xf>
    <xf numFmtId="0" fontId="0" fillId="0" borderId="32" xfId="0" applyBorder="1" applyAlignment="1">
      <alignment horizontal="center" vertical="center" textRotation="255" wrapText="1"/>
    </xf>
    <xf numFmtId="0" fontId="0" fillId="0" borderId="33" xfId="0" applyBorder="1" applyAlignment="1">
      <alignment vertical="center" textRotation="255" wrapText="1"/>
    </xf>
    <xf numFmtId="0" fontId="0" fillId="0" borderId="24" xfId="0" applyBorder="1" applyAlignment="1">
      <alignment vertical="center" wrapText="1"/>
    </xf>
    <xf numFmtId="0" fontId="0" fillId="2" borderId="36" xfId="0" applyFill="1" applyBorder="1" applyAlignment="1">
      <alignment vertical="center"/>
    </xf>
    <xf numFmtId="0" fontId="0" fillId="2" borderId="21" xfId="0" applyFill="1" applyBorder="1" applyAlignment="1">
      <alignment vertical="center"/>
    </xf>
    <xf numFmtId="0" fontId="0" fillId="0" borderId="38" xfId="0" applyBorder="1" applyAlignment="1">
      <alignment vertical="center" wrapText="1"/>
    </xf>
    <xf numFmtId="0" fontId="0" fillId="0" borderId="37" xfId="0" applyBorder="1" applyAlignment="1">
      <alignment vertical="center"/>
    </xf>
    <xf numFmtId="0" fontId="0" fillId="0" borderId="20" xfId="0" applyBorder="1" applyAlignment="1">
      <alignment vertical="center"/>
    </xf>
    <xf numFmtId="0" fontId="0" fillId="0" borderId="40" xfId="0" applyBorder="1" applyAlignment="1">
      <alignment vertical="center" wrapText="1"/>
    </xf>
    <xf numFmtId="0" fontId="0" fillId="2" borderId="40" xfId="0" applyFill="1" applyBorder="1" applyAlignment="1">
      <alignment vertical="center" wrapText="1"/>
    </xf>
    <xf numFmtId="0" fontId="0" fillId="0" borderId="5" xfId="0" applyBorder="1" applyAlignment="1">
      <alignment vertical="center"/>
    </xf>
    <xf numFmtId="0" fontId="0" fillId="0" borderId="23" xfId="0" applyBorder="1" applyAlignment="1">
      <alignment vertical="center"/>
    </xf>
    <xf numFmtId="0" fontId="0" fillId="0" borderId="41" xfId="0" applyBorder="1" applyAlignment="1">
      <alignment vertical="center"/>
    </xf>
    <xf numFmtId="0" fontId="0" fillId="2" borderId="5" xfId="0" applyFill="1" applyBorder="1" applyAlignment="1">
      <alignment vertical="center" wrapText="1"/>
    </xf>
    <xf numFmtId="0" fontId="0" fillId="2" borderId="5" xfId="0" applyFill="1" applyBorder="1" applyAlignment="1">
      <alignment vertical="center"/>
    </xf>
    <xf numFmtId="0" fontId="0" fillId="2" borderId="41" xfId="0" applyFill="1" applyBorder="1" applyAlignment="1">
      <alignment vertical="center"/>
    </xf>
    <xf numFmtId="0" fontId="8" fillId="0" borderId="42" xfId="0" applyFont="1" applyBorder="1" applyAlignment="1">
      <alignment horizontal="center" vertical="center" wrapText="1"/>
    </xf>
    <xf numFmtId="0" fontId="8" fillId="0" borderId="43" xfId="0" applyFont="1" applyBorder="1" applyAlignment="1">
      <alignment horizontal="center" vertical="center"/>
    </xf>
    <xf numFmtId="179" fontId="8" fillId="0" borderId="44" xfId="0" applyNumberFormat="1" applyFont="1" applyBorder="1" applyAlignment="1">
      <alignment horizontal="center" vertical="center" wrapText="1"/>
    </xf>
    <xf numFmtId="0" fontId="8" fillId="0" borderId="5" xfId="0" applyFont="1" applyBorder="1" applyAlignment="1">
      <alignment vertical="center" wrapText="1"/>
    </xf>
    <xf numFmtId="0" fontId="0" fillId="2" borderId="20" xfId="0" applyFill="1" applyBorder="1" applyAlignment="1">
      <alignment vertical="center"/>
    </xf>
    <xf numFmtId="0" fontId="0" fillId="2" borderId="23" xfId="0" applyFill="1" applyBorder="1" applyAlignment="1">
      <alignment vertical="center"/>
    </xf>
    <xf numFmtId="0" fontId="0" fillId="2" borderId="39" xfId="0" applyFill="1" applyBorder="1" applyAlignment="1">
      <alignment vertical="center"/>
    </xf>
    <xf numFmtId="0" fontId="8" fillId="2" borderId="36" xfId="0" applyFont="1" applyFill="1" applyBorder="1" applyAlignment="1">
      <alignment horizontal="center" vertical="center"/>
    </xf>
    <xf numFmtId="0" fontId="0" fillId="2" borderId="51" xfId="0" applyFill="1" applyBorder="1" applyAlignment="1">
      <alignment vertical="center"/>
    </xf>
    <xf numFmtId="0" fontId="0" fillId="2" borderId="47" xfId="0" applyFill="1" applyBorder="1" applyAlignment="1">
      <alignment vertical="center"/>
    </xf>
    <xf numFmtId="0" fontId="0" fillId="2" borderId="52" xfId="0" applyFill="1" applyBorder="1" applyAlignment="1">
      <alignment vertical="center"/>
    </xf>
    <xf numFmtId="0" fontId="0" fillId="2" borderId="48" xfId="0" applyFill="1" applyBorder="1" applyAlignment="1">
      <alignment vertical="center"/>
    </xf>
    <xf numFmtId="0" fontId="0" fillId="2" borderId="40" xfId="0" applyFill="1" applyBorder="1" applyAlignment="1">
      <alignment vertical="center"/>
    </xf>
    <xf numFmtId="0" fontId="0" fillId="2" borderId="53" xfId="0"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3" xfId="0" applyBorder="1" applyAlignment="1">
      <alignment vertical="center"/>
    </xf>
    <xf numFmtId="0" fontId="0" fillId="0" borderId="9" xfId="0" applyBorder="1" applyAlignment="1">
      <alignment horizontal="center" vertical="center" wrapText="1"/>
    </xf>
    <xf numFmtId="0" fontId="0" fillId="0" borderId="50" xfId="0" applyBorder="1" applyAlignment="1">
      <alignment vertical="center" textRotation="255" wrapText="1"/>
    </xf>
    <xf numFmtId="0" fontId="0" fillId="0" borderId="18" xfId="0" applyBorder="1" applyAlignment="1">
      <alignment vertical="center" wrapText="1"/>
    </xf>
    <xf numFmtId="0" fontId="1" fillId="0" borderId="37" xfId="0" applyFont="1" applyBorder="1" applyAlignment="1">
      <alignment horizontal="center" vertical="center"/>
    </xf>
    <xf numFmtId="0" fontId="0" fillId="2" borderId="20" xfId="0" applyFill="1" applyBorder="1" applyAlignment="1">
      <alignment horizontal="right" vertical="center"/>
    </xf>
    <xf numFmtId="0" fontId="0" fillId="2" borderId="19" xfId="0" applyFill="1" applyBorder="1" applyAlignment="1">
      <alignment horizontal="right" vertical="center"/>
    </xf>
    <xf numFmtId="0" fontId="0" fillId="2" borderId="23" xfId="0" applyFill="1" applyBorder="1" applyAlignment="1">
      <alignment horizontal="right" vertical="center"/>
    </xf>
    <xf numFmtId="0" fontId="0" fillId="0" borderId="5" xfId="0" applyBorder="1" applyAlignment="1">
      <alignment vertical="center" shrinkToFit="1"/>
    </xf>
    <xf numFmtId="0" fontId="0" fillId="0" borderId="23" xfId="0" applyBorder="1" applyAlignment="1">
      <alignment horizontal="left" vertical="center" wrapText="1"/>
    </xf>
    <xf numFmtId="0" fontId="0" fillId="0" borderId="39" xfId="0" applyBorder="1" applyAlignment="1">
      <alignment horizontal="left" vertical="center" wrapText="1"/>
    </xf>
    <xf numFmtId="0" fontId="8" fillId="0" borderId="54"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8" fillId="0" borderId="37" xfId="0" applyFont="1" applyBorder="1" applyAlignment="1">
      <alignment horizontal="left" vertical="center"/>
    </xf>
    <xf numFmtId="0" fontId="8" fillId="0" borderId="30" xfId="0" applyFont="1" applyBorder="1" applyAlignment="1">
      <alignment horizontal="left" vertical="center"/>
    </xf>
    <xf numFmtId="0" fontId="8" fillId="0" borderId="36" xfId="0" applyFont="1" applyBorder="1" applyAlignment="1">
      <alignment horizontal="left" vertical="center"/>
    </xf>
    <xf numFmtId="0" fontId="0" fillId="0" borderId="0" xfId="0" applyAlignment="1">
      <alignment horizontal="left" vertical="center" wrapText="1"/>
    </xf>
    <xf numFmtId="0" fontId="0" fillId="0" borderId="37" xfId="0" applyBorder="1" applyAlignment="1">
      <alignment horizontal="right" vertical="center"/>
    </xf>
    <xf numFmtId="180" fontId="0" fillId="0" borderId="19" xfId="0" applyNumberFormat="1" applyBorder="1" applyAlignment="1">
      <alignment horizontal="right" vertical="center"/>
    </xf>
    <xf numFmtId="0" fontId="0" fillId="0" borderId="55" xfId="0" applyBorder="1" applyAlignment="1">
      <alignment vertical="center" wrapText="1"/>
    </xf>
    <xf numFmtId="0" fontId="0" fillId="0" borderId="16" xfId="0" applyBorder="1" applyAlignment="1">
      <alignment vertical="center" wrapText="1"/>
    </xf>
    <xf numFmtId="0" fontId="1" fillId="0" borderId="2" xfId="2" applyFont="1" applyFill="1" applyBorder="1" applyAlignment="1">
      <alignment vertical="center"/>
    </xf>
    <xf numFmtId="0" fontId="0" fillId="0" borderId="30" xfId="0" applyBorder="1">
      <alignment vertical="center"/>
    </xf>
    <xf numFmtId="0" fontId="5" fillId="0" borderId="0" xfId="0" applyFont="1" applyAlignment="1">
      <alignment horizontal="left" vertical="center"/>
    </xf>
    <xf numFmtId="0" fontId="0" fillId="0" borderId="56" xfId="0" applyBorder="1" applyAlignment="1">
      <alignment horizontal="center" vertical="center" wrapText="1"/>
    </xf>
    <xf numFmtId="0" fontId="11" fillId="0" borderId="61" xfId="0" applyFont="1" applyBorder="1" applyAlignment="1">
      <alignment vertical="center" wrapText="1"/>
    </xf>
    <xf numFmtId="0" fontId="8" fillId="2" borderId="37" xfId="0" applyFont="1" applyFill="1" applyBorder="1" applyAlignment="1">
      <alignment horizontal="left" vertical="center"/>
    </xf>
    <xf numFmtId="0" fontId="8" fillId="2" borderId="30" xfId="0" applyFont="1" applyFill="1" applyBorder="1" applyAlignment="1">
      <alignment horizontal="left" vertical="center"/>
    </xf>
    <xf numFmtId="0" fontId="0" fillId="2" borderId="58" xfId="0" applyFill="1" applyBorder="1" applyAlignment="1">
      <alignment horizontal="right" vertical="center"/>
    </xf>
    <xf numFmtId="0" fontId="8" fillId="2" borderId="19" xfId="0" applyFont="1" applyFill="1" applyBorder="1" applyAlignment="1">
      <alignment horizontal="left" vertical="center"/>
    </xf>
    <xf numFmtId="180" fontId="0" fillId="2" borderId="19" xfId="0" applyNumberFormat="1" applyFill="1" applyBorder="1" applyAlignment="1">
      <alignment vertical="center"/>
    </xf>
    <xf numFmtId="0" fontId="8" fillId="2" borderId="20" xfId="0" applyFont="1" applyFill="1" applyBorder="1" applyAlignment="1">
      <alignment horizontal="left" vertical="center"/>
    </xf>
    <xf numFmtId="0" fontId="8" fillId="2" borderId="23" xfId="0" applyFont="1" applyFill="1" applyBorder="1" applyAlignment="1">
      <alignment horizontal="left" vertical="center"/>
    </xf>
    <xf numFmtId="0" fontId="1" fillId="2" borderId="57" xfId="0" applyFont="1" applyFill="1" applyBorder="1" applyAlignment="1">
      <alignment horizontal="center" vertical="center"/>
    </xf>
    <xf numFmtId="0" fontId="1" fillId="2" borderId="67" xfId="0" applyFont="1" applyFill="1" applyBorder="1" applyAlignment="1">
      <alignment horizontal="center" vertical="center"/>
    </xf>
    <xf numFmtId="0" fontId="1" fillId="0" borderId="57" xfId="0" applyFont="1" applyBorder="1" applyAlignment="1">
      <alignment horizontal="center" vertical="center"/>
    </xf>
    <xf numFmtId="0" fontId="1" fillId="0" borderId="67" xfId="0" applyFont="1" applyBorder="1" applyAlignment="1">
      <alignment horizontal="center" vertical="center"/>
    </xf>
    <xf numFmtId="0" fontId="8" fillId="0" borderId="60" xfId="0" applyFont="1" applyBorder="1" applyAlignment="1">
      <alignment horizontal="left" vertical="center" wrapText="1"/>
    </xf>
    <xf numFmtId="0" fontId="0" fillId="0" borderId="20" xfId="0" applyBorder="1" applyAlignment="1">
      <alignment horizontal="left" vertical="center"/>
    </xf>
    <xf numFmtId="0" fontId="0" fillId="0" borderId="69" xfId="0" applyBorder="1" applyAlignment="1">
      <alignment horizontal="right" vertical="center"/>
    </xf>
    <xf numFmtId="0" fontId="8" fillId="0" borderId="65" xfId="0" applyFont="1" applyBorder="1" applyAlignment="1">
      <alignment horizontal="left" vertical="center" wrapText="1"/>
    </xf>
    <xf numFmtId="0" fontId="1" fillId="0" borderId="23" xfId="0" applyFont="1" applyBorder="1" applyAlignment="1">
      <alignment horizontal="right" vertical="center" wrapText="1"/>
    </xf>
    <xf numFmtId="0" fontId="0" fillId="0" borderId="51" xfId="0" applyBorder="1" applyAlignment="1">
      <alignmen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17" fillId="0" borderId="0" xfId="0" applyFont="1" applyAlignment="1">
      <alignment horizontal="left" vertical="center"/>
    </xf>
    <xf numFmtId="0" fontId="0" fillId="0" borderId="71" xfId="0" applyBorder="1" applyAlignment="1">
      <alignment vertical="center" wrapText="1"/>
    </xf>
    <xf numFmtId="0" fontId="1" fillId="0" borderId="72" xfId="2" applyFont="1" applyFill="1" applyBorder="1" applyAlignment="1">
      <alignment vertical="center"/>
    </xf>
    <xf numFmtId="0" fontId="0" fillId="0" borderId="72" xfId="0" applyBorder="1">
      <alignment vertical="center"/>
    </xf>
    <xf numFmtId="0" fontId="0" fillId="0" borderId="16" xfId="0" applyBorder="1" applyAlignment="1">
      <alignment horizontal="left" vertical="center" wrapText="1"/>
    </xf>
    <xf numFmtId="0" fontId="0" fillId="0" borderId="73" xfId="0" applyBorder="1" applyAlignment="1">
      <alignment vertical="center" wrapText="1"/>
    </xf>
    <xf numFmtId="0" fontId="0" fillId="0" borderId="74" xfId="0" applyBorder="1" applyAlignment="1">
      <alignment vertical="center"/>
    </xf>
    <xf numFmtId="0" fontId="0" fillId="0" borderId="75" xfId="0" applyBorder="1" applyAlignment="1">
      <alignment horizontal="center" vertical="center" wrapText="1"/>
    </xf>
    <xf numFmtId="0" fontId="0" fillId="0" borderId="3" xfId="0" applyBorder="1" applyAlignment="1">
      <alignment horizontal="left" vertical="center"/>
    </xf>
    <xf numFmtId="0" fontId="0" fillId="0" borderId="78" xfId="0" applyBorder="1" applyAlignment="1">
      <alignment horizontal="center" vertical="center" wrapText="1"/>
    </xf>
    <xf numFmtId="0" fontId="17" fillId="0" borderId="16" xfId="0" applyFont="1" applyBorder="1" applyAlignment="1">
      <alignment vertical="center"/>
    </xf>
    <xf numFmtId="0" fontId="17" fillId="0" borderId="0" xfId="0" applyFont="1" applyBorder="1" applyAlignment="1">
      <alignment vertical="center"/>
    </xf>
    <xf numFmtId="0" fontId="0" fillId="0" borderId="79" xfId="0" applyBorder="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7" fillId="0" borderId="0" xfId="0" applyFo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80" xfId="0" applyFont="1" applyBorder="1" applyAlignment="1">
      <alignment horizontal="center" vertical="center" wrapText="1"/>
    </xf>
    <xf numFmtId="0" fontId="15" fillId="0" borderId="0" xfId="0" applyFont="1" applyBorder="1">
      <alignment vertical="center"/>
    </xf>
    <xf numFmtId="0" fontId="1" fillId="0" borderId="0" xfId="0" applyFont="1" applyBorder="1" applyAlignment="1">
      <alignment vertical="center"/>
    </xf>
    <xf numFmtId="0" fontId="0" fillId="0" borderId="80" xfId="0" applyBorder="1" applyAlignment="1">
      <alignment horizontal="center" vertical="center" shrinkToFit="1"/>
    </xf>
    <xf numFmtId="0" fontId="1" fillId="0" borderId="82" xfId="0" applyFont="1" applyBorder="1" applyAlignment="1">
      <alignment horizontal="center" vertical="center" shrinkToFit="1"/>
    </xf>
    <xf numFmtId="0" fontId="1" fillId="0" borderId="83" xfId="0" applyFont="1" applyBorder="1" applyAlignment="1">
      <alignment vertical="center" shrinkToFit="1"/>
    </xf>
    <xf numFmtId="0" fontId="1" fillId="0" borderId="83" xfId="0" applyFont="1" applyBorder="1">
      <alignment vertical="center"/>
    </xf>
    <xf numFmtId="0" fontId="11" fillId="0" borderId="87" xfId="0" applyFont="1" applyBorder="1" applyAlignment="1">
      <alignment horizontal="center" vertical="center"/>
    </xf>
    <xf numFmtId="0" fontId="11" fillId="0" borderId="80"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8"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87" xfId="0" applyFont="1" applyBorder="1" applyAlignment="1">
      <alignment horizontal="center" vertical="center" wrapText="1"/>
    </xf>
    <xf numFmtId="0" fontId="0" fillId="0" borderId="91" xfId="0" applyBorder="1" applyAlignment="1">
      <alignment horizontal="center" vertical="center" shrinkToFit="1"/>
    </xf>
    <xf numFmtId="0" fontId="1" fillId="0" borderId="94" xfId="0" applyFont="1" applyBorder="1" applyAlignment="1">
      <alignment vertical="center" shrinkToFit="1"/>
    </xf>
    <xf numFmtId="0" fontId="8" fillId="0" borderId="93"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80" xfId="0" applyFont="1" applyBorder="1" applyAlignment="1">
      <alignment horizontal="center" vertical="center" shrinkToFit="1"/>
    </xf>
    <xf numFmtId="0" fontId="11" fillId="0" borderId="95" xfId="0" applyFont="1" applyBorder="1" applyAlignment="1">
      <alignment horizontal="center" vertical="center" wrapText="1" shrinkToFit="1"/>
    </xf>
    <xf numFmtId="0" fontId="11" fillId="3" borderId="0" xfId="0" applyFont="1" applyFill="1">
      <alignment vertical="center"/>
    </xf>
    <xf numFmtId="0" fontId="11" fillId="3" borderId="96" xfId="0" applyFont="1" applyFill="1" applyBorder="1" applyAlignment="1">
      <alignment vertical="center" wrapText="1"/>
    </xf>
    <xf numFmtId="0" fontId="13" fillId="0" borderId="87" xfId="0" applyFont="1" applyBorder="1" applyAlignment="1">
      <alignment horizontal="center" vertical="center" wrapText="1"/>
    </xf>
    <xf numFmtId="0" fontId="0" fillId="0" borderId="97" xfId="0" applyBorder="1" applyAlignment="1">
      <alignment horizontal="center" vertical="center" shrinkToFit="1"/>
    </xf>
    <xf numFmtId="0" fontId="1" fillId="0" borderId="98" xfId="0" applyFont="1" applyBorder="1" applyAlignment="1">
      <alignment horizontal="center" vertical="center" wrapText="1"/>
    </xf>
    <xf numFmtId="0" fontId="0" fillId="0" borderId="99" xfId="0" applyBorder="1" applyAlignment="1">
      <alignment horizontal="center" vertical="center" wrapText="1"/>
    </xf>
    <xf numFmtId="0" fontId="11" fillId="0" borderId="43" xfId="0" applyFont="1" applyBorder="1" applyAlignment="1">
      <alignment horizontal="center" vertical="center" wrapText="1"/>
    </xf>
    <xf numFmtId="0" fontId="21" fillId="0" borderId="0" xfId="0" applyFont="1" applyBorder="1" applyAlignment="1">
      <alignment vertical="center"/>
    </xf>
    <xf numFmtId="0" fontId="1" fillId="0" borderId="101" xfId="1" applyNumberFormat="1" applyFont="1" applyFill="1" applyBorder="1" applyAlignment="1" applyProtection="1">
      <alignment vertical="center" shrinkToFit="1"/>
      <protection locked="0"/>
    </xf>
    <xf numFmtId="0" fontId="1" fillId="4" borderId="0" xfId="0" applyFont="1" applyFill="1" applyAlignment="1">
      <alignment vertical="center"/>
    </xf>
    <xf numFmtId="0" fontId="1" fillId="5" borderId="83" xfId="0" applyFont="1" applyFill="1" applyBorder="1" applyAlignment="1">
      <alignment vertical="center" shrinkToFit="1"/>
    </xf>
    <xf numFmtId="0" fontId="1" fillId="0" borderId="103" xfId="0" applyFont="1" applyBorder="1" applyAlignment="1" applyProtection="1">
      <alignment vertical="center" shrinkToFit="1"/>
      <protection locked="0"/>
    </xf>
    <xf numFmtId="0" fontId="1" fillId="0" borderId="104" xfId="0" applyFont="1" applyBorder="1" applyAlignment="1" applyProtection="1">
      <alignment vertical="center" shrinkToFit="1"/>
      <protection locked="0"/>
    </xf>
    <xf numFmtId="0" fontId="1" fillId="0" borderId="105" xfId="0" applyFont="1" applyBorder="1" applyAlignment="1" applyProtection="1">
      <alignment vertical="center" shrinkToFit="1"/>
      <protection locked="0"/>
    </xf>
    <xf numFmtId="0" fontId="1" fillId="0" borderId="106" xfId="0" applyFont="1" applyBorder="1" applyAlignment="1" applyProtection="1">
      <alignment vertical="center" shrinkToFit="1"/>
      <protection locked="0"/>
    </xf>
    <xf numFmtId="0" fontId="1" fillId="0" borderId="107" xfId="0" applyFont="1" applyBorder="1" applyAlignment="1" applyProtection="1">
      <alignment vertical="center" shrinkToFit="1"/>
      <protection locked="0"/>
    </xf>
    <xf numFmtId="0" fontId="1" fillId="0" borderId="108" xfId="0" applyFont="1" applyBorder="1" applyAlignment="1" applyProtection="1">
      <alignment vertical="center" shrinkToFit="1"/>
      <protection locked="0"/>
    </xf>
    <xf numFmtId="0" fontId="1" fillId="0" borderId="33" xfId="0" applyFont="1" applyBorder="1" applyAlignment="1" applyProtection="1">
      <alignment vertical="center" shrinkToFit="1"/>
      <protection locked="0"/>
    </xf>
    <xf numFmtId="0" fontId="1" fillId="0" borderId="110" xfId="0" applyFont="1" applyBorder="1" applyAlignment="1" applyProtection="1">
      <alignment vertical="center" shrinkToFit="1"/>
      <protection locked="0"/>
    </xf>
    <xf numFmtId="0" fontId="1" fillId="0" borderId="111" xfId="0" applyFont="1" applyBorder="1" applyAlignment="1" applyProtection="1">
      <alignment vertical="center" shrinkToFit="1"/>
      <protection locked="0"/>
    </xf>
    <xf numFmtId="0" fontId="1" fillId="0" borderId="96" xfId="0" applyFont="1" applyBorder="1" applyAlignment="1" applyProtection="1">
      <alignment vertical="center" shrinkToFit="1"/>
      <protection locked="0"/>
    </xf>
    <xf numFmtId="0" fontId="1" fillId="0" borderId="112" xfId="0" applyFont="1" applyBorder="1" applyAlignment="1" applyProtection="1">
      <alignment vertical="center" shrinkToFit="1"/>
      <protection locked="0"/>
    </xf>
    <xf numFmtId="0" fontId="1" fillId="0" borderId="113" xfId="0" applyFont="1" applyBorder="1" applyAlignment="1" applyProtection="1">
      <alignment vertical="center" shrinkToFit="1"/>
      <protection locked="0"/>
    </xf>
    <xf numFmtId="0" fontId="1" fillId="0" borderId="115" xfId="0" applyFont="1" applyBorder="1" applyAlignment="1" applyProtection="1">
      <alignment vertical="center" shrinkToFit="1"/>
      <protection locked="0"/>
    </xf>
    <xf numFmtId="0" fontId="1" fillId="0" borderId="116" xfId="0" applyFont="1" applyBorder="1" applyAlignment="1" applyProtection="1">
      <alignment vertical="center" shrinkToFit="1"/>
      <protection locked="0"/>
    </xf>
    <xf numFmtId="0" fontId="1" fillId="0" borderId="117" xfId="0" applyFont="1" applyBorder="1" applyAlignment="1" applyProtection="1">
      <alignment vertical="center" shrinkToFit="1"/>
      <protection locked="0"/>
    </xf>
    <xf numFmtId="0" fontId="1" fillId="0" borderId="118" xfId="0" applyFont="1" applyBorder="1" applyAlignment="1" applyProtection="1">
      <alignment vertical="center" shrinkToFit="1"/>
      <protection locked="0"/>
    </xf>
    <xf numFmtId="0" fontId="1" fillId="0" borderId="119" xfId="0" applyFont="1" applyBorder="1" applyAlignment="1" applyProtection="1">
      <alignment vertical="center" shrinkToFit="1"/>
      <protection locked="0"/>
    </xf>
    <xf numFmtId="0" fontId="1" fillId="0" borderId="120"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0" fillId="4" borderId="75" xfId="0" applyFill="1" applyBorder="1" applyAlignment="1">
      <alignment vertical="center"/>
    </xf>
    <xf numFmtId="0" fontId="1" fillId="0" borderId="121" xfId="0" applyFont="1" applyBorder="1" applyAlignment="1" applyProtection="1">
      <alignment vertical="center" wrapText="1"/>
      <protection locked="0"/>
    </xf>
    <xf numFmtId="0" fontId="1" fillId="0" borderId="122" xfId="0" applyFont="1" applyBorder="1" applyAlignment="1" applyProtection="1">
      <alignment vertical="center" wrapText="1"/>
      <protection locked="0"/>
    </xf>
    <xf numFmtId="0" fontId="1" fillId="0" borderId="123" xfId="0" applyFont="1" applyBorder="1" applyAlignment="1" applyProtection="1">
      <alignment vertical="center" wrapText="1"/>
      <protection locked="0"/>
    </xf>
    <xf numFmtId="0" fontId="0" fillId="5" borderId="125" xfId="0" applyFill="1" applyBorder="1" applyAlignment="1">
      <alignment vertical="center" wrapText="1"/>
    </xf>
    <xf numFmtId="0" fontId="0" fillId="4" borderId="3" xfId="0" applyFill="1" applyBorder="1" applyAlignment="1">
      <alignment horizontal="right" vertical="center"/>
    </xf>
    <xf numFmtId="0" fontId="0" fillId="4" borderId="126" xfId="0" applyFill="1" applyBorder="1" applyAlignment="1">
      <alignment horizontal="right" vertical="center"/>
    </xf>
    <xf numFmtId="0" fontId="1" fillId="5" borderId="127" xfId="0" applyFont="1" applyFill="1" applyBorder="1" applyAlignment="1">
      <alignment vertical="center" wrapText="1"/>
    </xf>
    <xf numFmtId="0" fontId="1" fillId="5" borderId="128" xfId="0" applyFont="1" applyFill="1" applyBorder="1" applyAlignment="1">
      <alignment vertical="center" wrapText="1"/>
    </xf>
    <xf numFmtId="0" fontId="0" fillId="4" borderId="44" xfId="0" applyFill="1" applyBorder="1">
      <alignment vertical="center"/>
    </xf>
    <xf numFmtId="0" fontId="0" fillId="4" borderId="127" xfId="0" applyFill="1" applyBorder="1">
      <alignment vertical="center"/>
    </xf>
    <xf numFmtId="0" fontId="0" fillId="4" borderId="128" xfId="0" applyFill="1" applyBorder="1">
      <alignment vertical="center"/>
    </xf>
    <xf numFmtId="0" fontId="0" fillId="0" borderId="130" xfId="0" applyBorder="1" applyAlignment="1">
      <alignment vertical="center" textRotation="255" wrapText="1"/>
    </xf>
    <xf numFmtId="0" fontId="10" fillId="0" borderId="0" xfId="0" applyFont="1" applyBorder="1" applyAlignment="1" applyProtection="1">
      <alignment vertical="center"/>
      <protection locked="0"/>
    </xf>
    <xf numFmtId="0" fontId="11" fillId="3" borderId="96" xfId="0" applyFont="1" applyFill="1" applyBorder="1" applyAlignment="1" applyProtection="1">
      <alignment vertical="center" wrapText="1"/>
      <protection locked="0"/>
    </xf>
    <xf numFmtId="0" fontId="1" fillId="0" borderId="11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96"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111" xfId="0" applyFont="1" applyBorder="1" applyAlignment="1" applyProtection="1">
      <alignment horizontal="center" vertical="center" shrinkToFit="1"/>
      <protection locked="0"/>
    </xf>
    <xf numFmtId="0" fontId="1" fillId="0" borderId="113" xfId="0" applyFont="1" applyBorder="1" applyAlignment="1" applyProtection="1">
      <alignment horizontal="center" vertical="center" shrinkToFit="1"/>
      <protection locked="0"/>
    </xf>
    <xf numFmtId="0" fontId="1" fillId="0" borderId="119" xfId="0" applyFont="1" applyBorder="1" applyAlignment="1" applyProtection="1">
      <alignment horizontal="center" vertical="center" shrinkToFit="1"/>
      <protection locked="0"/>
    </xf>
    <xf numFmtId="0" fontId="1" fillId="0" borderId="115"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131" xfId="0" applyFont="1" applyBorder="1" applyAlignment="1" applyProtection="1">
      <alignment horizontal="center" vertical="center" shrinkToFit="1"/>
      <protection locked="0"/>
    </xf>
    <xf numFmtId="0" fontId="1" fillId="0" borderId="117" xfId="0" applyFont="1"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32"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50" xfId="0" applyBorder="1" applyAlignment="1" applyProtection="1">
      <alignment vertical="center" wrapText="1"/>
      <protection locked="0"/>
    </xf>
    <xf numFmtId="0" fontId="1" fillId="0" borderId="109" xfId="0" applyNumberFormat="1" applyFont="1" applyBorder="1" applyAlignment="1" applyProtection="1">
      <alignment vertical="center" shrinkToFit="1"/>
      <protection locked="0"/>
    </xf>
    <xf numFmtId="0" fontId="1" fillId="0" borderId="96" xfId="0" applyNumberFormat="1" applyFont="1" applyBorder="1" applyAlignment="1" applyProtection="1">
      <alignment horizontal="center" vertical="center" shrinkToFit="1"/>
      <protection locked="0"/>
    </xf>
    <xf numFmtId="0" fontId="1" fillId="0" borderId="132" xfId="0" applyNumberFormat="1" applyFont="1" applyBorder="1" applyAlignment="1" applyProtection="1">
      <alignment horizontal="center" vertical="center" shrinkToFit="1"/>
      <protection locked="0"/>
    </xf>
    <xf numFmtId="0" fontId="1" fillId="0" borderId="132" xfId="0" applyNumberFormat="1" applyFont="1" applyBorder="1" applyAlignment="1" applyProtection="1">
      <alignment vertical="center" shrinkToFit="1"/>
      <protection locked="0"/>
    </xf>
    <xf numFmtId="0" fontId="1" fillId="0" borderId="133" xfId="0" applyNumberFormat="1" applyFont="1" applyBorder="1" applyAlignment="1" applyProtection="1">
      <alignment vertical="center" shrinkToFit="1"/>
      <protection locked="0"/>
    </xf>
    <xf numFmtId="179" fontId="1" fillId="0" borderId="134" xfId="0" applyNumberFormat="1" applyFont="1" applyBorder="1" applyAlignment="1" applyProtection="1">
      <alignment horizontal="center" vertical="center"/>
      <protection locked="0"/>
    </xf>
    <xf numFmtId="0" fontId="1" fillId="0" borderId="96" xfId="0" applyNumberFormat="1" applyFont="1" applyBorder="1" applyAlignment="1" applyProtection="1">
      <alignment vertical="center" shrinkToFit="1"/>
      <protection locked="0"/>
    </xf>
    <xf numFmtId="0" fontId="1" fillId="0" borderId="96" xfId="0" applyNumberFormat="1" applyFont="1" applyBorder="1" applyProtection="1">
      <alignment vertical="center"/>
      <protection locked="0"/>
    </xf>
    <xf numFmtId="0" fontId="1" fillId="0" borderId="110" xfId="0" applyNumberFormat="1" applyFont="1" applyBorder="1" applyAlignment="1" applyProtection="1">
      <alignment vertical="center" shrinkToFit="1"/>
      <protection locked="0"/>
    </xf>
    <xf numFmtId="0" fontId="1" fillId="0" borderId="114" xfId="0" applyNumberFormat="1" applyFont="1" applyBorder="1" applyAlignment="1" applyProtection="1">
      <alignment vertical="center" shrinkToFit="1"/>
      <protection locked="0"/>
    </xf>
    <xf numFmtId="0" fontId="1" fillId="0" borderId="118" xfId="0" applyNumberFormat="1" applyFont="1" applyBorder="1" applyAlignment="1" applyProtection="1">
      <alignment horizontal="center" vertical="center" shrinkToFit="1"/>
      <protection locked="0"/>
    </xf>
    <xf numFmtId="0" fontId="1" fillId="0" borderId="118" xfId="0" applyNumberFormat="1" applyFont="1" applyBorder="1" applyAlignment="1" applyProtection="1">
      <alignment vertical="center" shrinkToFit="1"/>
      <protection locked="0"/>
    </xf>
    <xf numFmtId="0" fontId="1" fillId="0" borderId="118" xfId="0" applyNumberFormat="1" applyFont="1" applyBorder="1" applyProtection="1">
      <alignment vertical="center"/>
      <protection locked="0"/>
    </xf>
    <xf numFmtId="0" fontId="1" fillId="0" borderId="116" xfId="0" applyNumberFormat="1" applyFont="1" applyBorder="1" applyAlignment="1" applyProtection="1">
      <alignment vertical="center" shrinkToFit="1"/>
      <protection locked="0"/>
    </xf>
    <xf numFmtId="179" fontId="1" fillId="0" borderId="135" xfId="0" applyNumberFormat="1" applyFont="1" applyBorder="1" applyAlignment="1" applyProtection="1">
      <alignment horizontal="center" vertical="center"/>
      <protection locked="0"/>
    </xf>
    <xf numFmtId="179" fontId="1" fillId="5" borderId="125" xfId="0" applyNumberFormat="1" applyFont="1" applyFill="1" applyBorder="1" applyAlignment="1">
      <alignment horizontal="center" vertical="center"/>
    </xf>
    <xf numFmtId="0" fontId="0" fillId="0" borderId="136" xfId="0" applyBorder="1" applyAlignment="1" applyProtection="1">
      <alignment vertical="center" wrapText="1"/>
      <protection locked="0"/>
    </xf>
    <xf numFmtId="177" fontId="0" fillId="0" borderId="136" xfId="0" applyNumberFormat="1" applyBorder="1" applyAlignment="1" applyProtection="1">
      <alignment vertical="center" wrapText="1"/>
      <protection locked="0"/>
    </xf>
    <xf numFmtId="0" fontId="0" fillId="2" borderId="136" xfId="0" applyFill="1" applyBorder="1" applyAlignment="1" applyProtection="1">
      <alignment vertical="center" wrapText="1"/>
      <protection locked="0"/>
    </xf>
    <xf numFmtId="177" fontId="0" fillId="2" borderId="136" xfId="0" applyNumberFormat="1" applyFill="1" applyBorder="1" applyAlignment="1" applyProtection="1">
      <alignment vertical="center" wrapText="1"/>
      <protection locked="0"/>
    </xf>
    <xf numFmtId="0" fontId="0" fillId="0" borderId="137" xfId="0" applyBorder="1" applyAlignment="1" applyProtection="1">
      <alignment vertical="center" wrapText="1"/>
      <protection locked="0"/>
    </xf>
    <xf numFmtId="0" fontId="0" fillId="0" borderId="138" xfId="0" applyBorder="1" applyAlignment="1" applyProtection="1">
      <alignment vertical="center" wrapText="1"/>
      <protection locked="0"/>
    </xf>
    <xf numFmtId="0" fontId="11" fillId="0" borderId="136" xfId="0" applyNumberFormat="1" applyFont="1" applyBorder="1" applyAlignment="1" applyProtection="1">
      <alignment vertical="center" wrapText="1" shrinkToFit="1"/>
      <protection locked="0"/>
    </xf>
    <xf numFmtId="0" fontId="0" fillId="0" borderId="139" xfId="0" applyBorder="1" applyAlignment="1" applyProtection="1">
      <alignment vertical="center" wrapText="1"/>
      <protection locked="0"/>
    </xf>
    <xf numFmtId="0" fontId="0" fillId="0" borderId="136" xfId="0" applyBorder="1" applyAlignment="1" applyProtection="1">
      <alignment horizontal="center" vertical="center" wrapText="1"/>
      <protection locked="0"/>
    </xf>
    <xf numFmtId="180" fontId="0" fillId="0" borderId="136" xfId="0" applyNumberFormat="1" applyBorder="1" applyAlignment="1" applyProtection="1">
      <alignment horizontal="center" vertical="center" wrapText="1"/>
      <protection locked="0"/>
    </xf>
    <xf numFmtId="180" fontId="0" fillId="0" borderId="140" xfId="0" applyNumberFormat="1" applyBorder="1" applyAlignment="1" applyProtection="1">
      <alignment horizontal="center" vertical="center" wrapText="1"/>
      <protection locked="0"/>
    </xf>
    <xf numFmtId="0" fontId="0" fillId="2" borderId="136" xfId="0" applyFill="1" applyBorder="1" applyAlignment="1" applyProtection="1">
      <alignment horizontal="center" vertical="center" wrapText="1"/>
      <protection locked="0"/>
    </xf>
    <xf numFmtId="180" fontId="0" fillId="2" borderId="136" xfId="0" applyNumberFormat="1" applyFill="1" applyBorder="1" applyAlignment="1" applyProtection="1">
      <alignment horizontal="center" vertical="center" wrapText="1"/>
      <protection locked="0"/>
    </xf>
    <xf numFmtId="180" fontId="0" fillId="2" borderId="140" xfId="0" applyNumberFormat="1" applyFill="1" applyBorder="1" applyAlignment="1" applyProtection="1">
      <alignment horizontal="center" vertical="center" wrapText="1"/>
      <protection locked="0"/>
    </xf>
    <xf numFmtId="0" fontId="0" fillId="0" borderId="139" xfId="0" applyBorder="1" applyAlignment="1" applyProtection="1">
      <alignment horizontal="left" vertical="center" wrapText="1"/>
      <protection locked="0"/>
    </xf>
    <xf numFmtId="0" fontId="0" fillId="0" borderId="140" xfId="0" applyBorder="1" applyAlignment="1" applyProtection="1">
      <alignment vertical="center" wrapText="1"/>
      <protection locked="0"/>
    </xf>
    <xf numFmtId="0" fontId="0" fillId="0" borderId="141" xfId="0" applyBorder="1" applyAlignment="1" applyProtection="1">
      <alignment vertical="center" wrapText="1"/>
      <protection locked="0"/>
    </xf>
    <xf numFmtId="0" fontId="0" fillId="0" borderId="144" xfId="0" applyBorder="1" applyAlignment="1" applyProtection="1">
      <alignment horizontal="left" vertical="center" wrapText="1"/>
      <protection locked="0"/>
    </xf>
    <xf numFmtId="0" fontId="0" fillId="0" borderId="145" xfId="0" applyBorder="1" applyAlignment="1">
      <alignment vertical="center" textRotation="255" wrapText="1"/>
    </xf>
    <xf numFmtId="0" fontId="0" fillId="0" borderId="146" xfId="0" applyBorder="1" applyAlignment="1">
      <alignment vertical="center" textRotation="255" wrapText="1"/>
    </xf>
    <xf numFmtId="184" fontId="1" fillId="0" borderId="101" xfId="1" applyNumberFormat="1" applyFont="1" applyFill="1" applyBorder="1" applyAlignment="1" applyProtection="1">
      <alignment vertical="center"/>
      <protection locked="0"/>
    </xf>
    <xf numFmtId="184" fontId="1" fillId="5" borderId="147" xfId="1" applyNumberFormat="1" applyFont="1" applyFill="1" applyBorder="1" applyAlignment="1">
      <alignment vertical="center"/>
    </xf>
    <xf numFmtId="0" fontId="0" fillId="0" borderId="2" xfId="0" applyBorder="1" applyAlignment="1">
      <alignment horizontal="center" vertical="center"/>
    </xf>
    <xf numFmtId="0" fontId="0" fillId="0" borderId="100" xfId="0" applyBorder="1" applyAlignment="1">
      <alignment vertical="center"/>
    </xf>
    <xf numFmtId="0" fontId="0" fillId="0" borderId="20"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0" xfId="0" applyProtection="1">
      <alignment vertical="center"/>
    </xf>
    <xf numFmtId="0" fontId="0" fillId="0" borderId="0" xfId="0" applyAlignment="1" applyProtection="1">
      <alignment horizontal="center" vertical="center"/>
    </xf>
    <xf numFmtId="0" fontId="3" fillId="0" borderId="0" xfId="0" applyFont="1" applyProtection="1">
      <alignment vertical="center"/>
    </xf>
    <xf numFmtId="0" fontId="0" fillId="0" borderId="0" xfId="0" applyBorder="1" applyProtection="1">
      <alignment vertical="center"/>
    </xf>
    <xf numFmtId="0" fontId="0" fillId="0" borderId="124"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left" vertical="center"/>
    </xf>
    <xf numFmtId="0" fontId="0" fillId="0" borderId="127" xfId="0" applyBorder="1" applyAlignment="1" applyProtection="1">
      <alignment vertical="center" wrapText="1"/>
    </xf>
    <xf numFmtId="0" fontId="0" fillId="0" borderId="20" xfId="0" applyNumberFormat="1" applyBorder="1" applyAlignment="1" applyProtection="1">
      <alignment horizontal="right" vertical="center" wrapText="1"/>
    </xf>
    <xf numFmtId="0" fontId="0" fillId="0" borderId="20" xfId="0" applyBorder="1" applyAlignment="1" applyProtection="1">
      <alignment vertical="center" wrapText="1"/>
    </xf>
    <xf numFmtId="0" fontId="0" fillId="0" borderId="36" xfId="0" applyBorder="1" applyAlignment="1" applyProtection="1">
      <alignment horizontal="left" vertical="center" wrapText="1"/>
    </xf>
    <xf numFmtId="0" fontId="0" fillId="0" borderId="148" xfId="0" applyBorder="1" applyAlignment="1" applyProtection="1">
      <alignment vertical="center" wrapText="1"/>
    </xf>
    <xf numFmtId="0" fontId="0" fillId="0" borderId="10" xfId="0" applyBorder="1" applyAlignment="1" applyProtection="1">
      <alignment horizontal="center" vertical="center" wrapText="1"/>
    </xf>
    <xf numFmtId="185" fontId="0" fillId="0" borderId="37" xfId="0" applyNumberFormat="1"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30" xfId="0" applyNumberFormat="1" applyBorder="1" applyAlignment="1" applyProtection="1">
      <alignment horizontal="center" vertical="center" wrapText="1"/>
    </xf>
    <xf numFmtId="0" fontId="0" fillId="0" borderId="20" xfId="0" applyBorder="1" applyAlignment="1" applyProtection="1">
      <alignment horizontal="right" vertical="center" wrapText="1"/>
    </xf>
    <xf numFmtId="185" fontId="0" fillId="0" borderId="9" xfId="0" applyNumberFormat="1" applyBorder="1" applyAlignment="1" applyProtection="1">
      <alignment horizontal="center" vertical="center" wrapText="1"/>
    </xf>
    <xf numFmtId="0" fontId="0" fillId="0" borderId="22" xfId="0" applyNumberFormat="1" applyBorder="1" applyAlignment="1" applyProtection="1">
      <alignment horizontal="center" vertical="center" wrapText="1"/>
    </xf>
    <xf numFmtId="0" fontId="0" fillId="0" borderId="60" xfId="0" applyBorder="1" applyAlignment="1" applyProtection="1">
      <alignment horizontal="left" vertical="center" wrapText="1"/>
    </xf>
    <xf numFmtId="0" fontId="0" fillId="0" borderId="63" xfId="0" applyBorder="1" applyAlignment="1" applyProtection="1">
      <alignment horizontal="left" vertical="center" wrapText="1"/>
    </xf>
    <xf numFmtId="0" fontId="8" fillId="0" borderId="20" xfId="0" applyFont="1" applyBorder="1" applyAlignment="1" applyProtection="1">
      <alignment horizontal="right" vertical="center" wrapText="1"/>
    </xf>
    <xf numFmtId="0" fontId="0" fillId="0" borderId="67" xfId="0" applyBorder="1" applyAlignment="1" applyProtection="1">
      <alignment horizontal="center" vertical="center" wrapText="1"/>
    </xf>
    <xf numFmtId="0" fontId="0" fillId="0" borderId="18" xfId="0" applyBorder="1" applyAlignment="1" applyProtection="1">
      <alignment horizontal="right" vertical="center" wrapText="1"/>
    </xf>
    <xf numFmtId="0" fontId="0" fillId="0" borderId="150" xfId="0" applyBorder="1" applyAlignment="1" applyProtection="1">
      <alignment horizontal="center" vertical="center" wrapText="1"/>
    </xf>
    <xf numFmtId="0" fontId="1" fillId="0" borderId="124" xfId="0" applyFont="1" applyBorder="1" applyAlignment="1">
      <alignment vertical="center" wrapText="1"/>
    </xf>
    <xf numFmtId="0" fontId="0" fillId="0" borderId="127" xfId="0" applyBorder="1" applyAlignment="1">
      <alignment horizontal="center" vertical="center"/>
    </xf>
    <xf numFmtId="0" fontId="0" fillId="0" borderId="2" xfId="0" applyBorder="1" applyAlignment="1">
      <alignment vertical="center" wrapText="1" shrinkToFit="1"/>
    </xf>
    <xf numFmtId="0" fontId="0" fillId="0" borderId="100" xfId="0" applyBorder="1" applyAlignment="1">
      <alignment horizontal="center" vertical="center" textRotation="255" wrapText="1"/>
    </xf>
    <xf numFmtId="0" fontId="0" fillId="0" borderId="138" xfId="0" applyBorder="1" applyAlignment="1">
      <alignment vertical="center" textRotation="255" wrapText="1"/>
    </xf>
    <xf numFmtId="0" fontId="0" fillId="0" borderId="152" xfId="0" applyBorder="1" applyAlignment="1">
      <alignment horizontal="center" vertical="center"/>
    </xf>
    <xf numFmtId="0" fontId="13" fillId="0" borderId="0" xfId="0" applyFont="1">
      <alignment vertical="center"/>
    </xf>
    <xf numFmtId="0" fontId="0" fillId="4" borderId="138" xfId="0" applyFill="1" applyBorder="1" applyAlignment="1">
      <alignment vertical="center"/>
    </xf>
    <xf numFmtId="0" fontId="1" fillId="0" borderId="153" xfId="0" applyFont="1" applyBorder="1" applyAlignment="1" applyProtection="1">
      <alignment horizontal="center" vertical="center" wrapText="1"/>
      <protection locked="0"/>
    </xf>
    <xf numFmtId="0" fontId="1" fillId="0" borderId="154" xfId="0" applyFont="1" applyBorder="1" applyAlignment="1" applyProtection="1">
      <alignment vertical="center" wrapText="1"/>
      <protection locked="0"/>
    </xf>
    <xf numFmtId="0" fontId="1" fillId="0" borderId="155" xfId="0" applyFont="1" applyBorder="1" applyAlignment="1" applyProtection="1">
      <alignment horizontal="center" vertical="center" wrapText="1"/>
      <protection locked="0"/>
    </xf>
    <xf numFmtId="0" fontId="1" fillId="0" borderId="156" xfId="0" applyFont="1" applyBorder="1" applyAlignment="1" applyProtection="1">
      <alignment vertical="center" wrapText="1"/>
      <protection locked="0"/>
    </xf>
    <xf numFmtId="0" fontId="1" fillId="0" borderId="157" xfId="0" applyFont="1" applyBorder="1" applyAlignment="1" applyProtection="1">
      <alignment horizontal="center" vertical="center" wrapText="1"/>
      <protection locked="0"/>
    </xf>
    <xf numFmtId="0" fontId="1" fillId="0" borderId="158" xfId="0" applyFont="1" applyBorder="1" applyAlignment="1" applyProtection="1">
      <alignment vertical="center" wrapText="1"/>
      <protection locked="0"/>
    </xf>
    <xf numFmtId="0" fontId="1" fillId="0" borderId="159" xfId="0" applyFont="1" applyBorder="1" applyAlignment="1" applyProtection="1">
      <alignment horizontal="center" vertical="center" wrapText="1"/>
      <protection locked="0"/>
    </xf>
    <xf numFmtId="0" fontId="1" fillId="0" borderId="160" xfId="0" applyFont="1" applyBorder="1" applyAlignment="1" applyProtection="1">
      <alignment horizontal="center" vertical="center" wrapText="1"/>
      <protection locked="0"/>
    </xf>
    <xf numFmtId="0" fontId="1" fillId="0" borderId="161" xfId="0" applyFont="1" applyBorder="1" applyAlignment="1" applyProtection="1">
      <alignment vertical="center" wrapText="1"/>
      <protection locked="0"/>
    </xf>
    <xf numFmtId="0" fontId="13" fillId="0" borderId="162" xfId="0" applyFont="1" applyBorder="1" applyAlignment="1" applyProtection="1">
      <alignment horizontal="center" vertical="center" wrapText="1"/>
    </xf>
    <xf numFmtId="0" fontId="14" fillId="0" borderId="0" xfId="0" applyFont="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0" fillId="0" borderId="0" xfId="0" applyBorder="1" applyAlignment="1" applyProtection="1">
      <alignment vertical="center" wrapText="1"/>
    </xf>
    <xf numFmtId="0" fontId="0" fillId="0" borderId="162" xfId="0" applyBorder="1" applyAlignment="1" applyProtection="1">
      <alignment horizontal="center" vertical="center" wrapText="1"/>
    </xf>
    <xf numFmtId="0" fontId="0" fillId="2" borderId="162" xfId="0" applyFill="1"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163" xfId="0" applyBorder="1" applyAlignment="1" applyProtection="1">
      <alignment horizontal="center" vertical="center" wrapText="1"/>
    </xf>
    <xf numFmtId="0" fontId="8" fillId="0" borderId="162" xfId="0" applyFont="1" applyBorder="1" applyAlignment="1" applyProtection="1">
      <alignment horizontal="center" vertical="center" wrapText="1" shrinkToFit="1"/>
    </xf>
    <xf numFmtId="0" fontId="0" fillId="2" borderId="163" xfId="0" applyFill="1" applyBorder="1" applyAlignment="1" applyProtection="1">
      <alignment horizontal="center" vertical="center" wrapText="1"/>
    </xf>
    <xf numFmtId="0" fontId="8" fillId="2" borderId="162" xfId="0" applyFont="1" applyFill="1" applyBorder="1" applyAlignment="1" applyProtection="1">
      <alignment horizontal="center" vertical="center" wrapText="1" shrinkToFit="1"/>
    </xf>
    <xf numFmtId="0" fontId="8" fillId="0" borderId="162" xfId="0" applyFont="1" applyBorder="1" applyAlignment="1" applyProtection="1">
      <alignment horizontal="center" vertical="center" wrapText="1"/>
    </xf>
    <xf numFmtId="0" fontId="0" fillId="2" borderId="136" xfId="0" applyFill="1" applyBorder="1" applyAlignment="1" applyProtection="1">
      <alignment vertical="center" wrapText="1"/>
    </xf>
    <xf numFmtId="0" fontId="0" fillId="2" borderId="136" xfId="0" applyFill="1" applyBorder="1" applyAlignment="1" applyProtection="1">
      <alignment vertical="center"/>
    </xf>
    <xf numFmtId="0" fontId="3" fillId="0" borderId="0" xfId="0" applyFont="1" applyBorder="1" applyAlignment="1" applyProtection="1">
      <alignment vertical="center"/>
    </xf>
    <xf numFmtId="0" fontId="0" fillId="5" borderId="162" xfId="0" applyFill="1" applyBorder="1" applyAlignment="1" applyProtection="1">
      <alignment horizontal="center" vertical="center" wrapText="1"/>
    </xf>
    <xf numFmtId="0" fontId="0" fillId="0" borderId="164"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65" xfId="0" applyBorder="1" applyAlignment="1" applyProtection="1">
      <alignment horizontal="center"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0" fontId="8" fillId="0" borderId="163" xfId="0" applyFont="1" applyBorder="1" applyAlignment="1" applyProtection="1">
      <alignment horizontal="center" vertical="center" wrapText="1"/>
    </xf>
    <xf numFmtId="0" fontId="0" fillId="0" borderId="166" xfId="0" applyBorder="1" applyAlignment="1" applyProtection="1">
      <alignment horizontal="center" vertical="center" wrapText="1"/>
    </xf>
    <xf numFmtId="0" fontId="8" fillId="0" borderId="96" xfId="0" applyFont="1" applyBorder="1" applyAlignment="1" applyProtection="1">
      <alignment horizontal="center" vertical="center" wrapText="1"/>
    </xf>
    <xf numFmtId="0" fontId="8" fillId="0" borderId="164"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8" fillId="2" borderId="163" xfId="0" applyFont="1" applyFill="1" applyBorder="1" applyAlignment="1" applyProtection="1">
      <alignment horizontal="center" vertical="center" wrapText="1"/>
    </xf>
    <xf numFmtId="0" fontId="0" fillId="2" borderId="96" xfId="0" applyFill="1" applyBorder="1" applyAlignment="1" applyProtection="1">
      <alignment horizontal="center" vertical="center" wrapText="1"/>
    </xf>
    <xf numFmtId="0" fontId="8" fillId="2" borderId="96" xfId="0" applyFont="1" applyFill="1" applyBorder="1" applyAlignment="1" applyProtection="1">
      <alignment horizontal="center" vertical="center" wrapText="1"/>
    </xf>
    <xf numFmtId="0" fontId="8" fillId="2" borderId="164" xfId="0" applyFont="1" applyFill="1" applyBorder="1" applyAlignment="1" applyProtection="1">
      <alignment horizontal="center" vertical="center" wrapText="1"/>
    </xf>
    <xf numFmtId="0" fontId="0" fillId="2" borderId="164"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13" fillId="0" borderId="163" xfId="0" applyFont="1" applyBorder="1" applyAlignment="1" applyProtection="1">
      <alignment horizontal="center" vertical="center" wrapText="1"/>
    </xf>
    <xf numFmtId="0" fontId="0" fillId="5" borderId="164" xfId="0" applyFill="1" applyBorder="1" applyAlignment="1" applyProtection="1">
      <alignment horizontal="center" vertical="center" wrapText="1"/>
    </xf>
    <xf numFmtId="0" fontId="0" fillId="0" borderId="167" xfId="0" applyBorder="1" applyAlignment="1" applyProtection="1">
      <alignment horizontal="center" vertical="center" wrapText="1"/>
    </xf>
    <xf numFmtId="0" fontId="0" fillId="0" borderId="168" xfId="0" applyBorder="1" applyAlignment="1" applyProtection="1">
      <alignment horizontal="center" vertical="center" wrapText="1"/>
    </xf>
    <xf numFmtId="0" fontId="11" fillId="0" borderId="165" xfId="0" applyFont="1" applyBorder="1" applyAlignment="1" applyProtection="1">
      <alignment horizontal="center" vertical="center" wrapText="1"/>
    </xf>
    <xf numFmtId="0" fontId="0" fillId="0" borderId="169" xfId="0" applyBorder="1" applyAlignment="1" applyProtection="1">
      <alignment horizontal="center" vertical="center" wrapText="1"/>
    </xf>
    <xf numFmtId="0" fontId="0" fillId="0" borderId="170" xfId="0" applyBorder="1" applyAlignment="1" applyProtection="1">
      <alignment horizontal="center" vertical="center" wrapText="1"/>
    </xf>
    <xf numFmtId="0" fontId="0" fillId="0" borderId="37" xfId="0" applyBorder="1" applyAlignment="1" applyProtection="1">
      <alignment vertical="center" wrapText="1"/>
    </xf>
    <xf numFmtId="0" fontId="0" fillId="0" borderId="0" xfId="0" applyBorder="1" applyAlignment="1" applyProtection="1">
      <alignment horizontal="right" vertical="center" wrapText="1"/>
    </xf>
    <xf numFmtId="176" fontId="1" fillId="0" borderId="172" xfId="1" applyNumberFormat="1" applyFont="1" applyFill="1" applyBorder="1" applyAlignment="1">
      <alignment horizontal="center" vertical="center"/>
    </xf>
    <xf numFmtId="176" fontId="1" fillId="0" borderId="173" xfId="1" applyNumberFormat="1" applyFont="1" applyFill="1" applyBorder="1" applyAlignment="1">
      <alignment horizontal="center" vertical="center"/>
    </xf>
    <xf numFmtId="176" fontId="1" fillId="0" borderId="173" xfId="1" applyNumberFormat="1" applyFont="1" applyFill="1" applyBorder="1" applyAlignment="1">
      <alignment horizontal="right" vertical="center"/>
    </xf>
    <xf numFmtId="176" fontId="1" fillId="0" borderId="174" xfId="1" applyNumberFormat="1" applyFont="1" applyFill="1" applyBorder="1" applyAlignment="1">
      <alignment horizontal="center" vertical="center"/>
    </xf>
    <xf numFmtId="0" fontId="1" fillId="0" borderId="175" xfId="1" applyNumberFormat="1" applyFont="1" applyFill="1" applyBorder="1" applyAlignment="1" applyProtection="1">
      <alignment vertical="center" shrinkToFit="1"/>
      <protection locked="0"/>
    </xf>
    <xf numFmtId="184" fontId="1" fillId="0" borderId="176" xfId="1" applyNumberFormat="1" applyFont="1" applyFill="1" applyBorder="1" applyAlignment="1" applyProtection="1">
      <alignment vertical="center" wrapText="1"/>
      <protection locked="0"/>
    </xf>
    <xf numFmtId="0" fontId="1" fillId="0" borderId="177" xfId="1" applyNumberFormat="1" applyFont="1" applyFill="1" applyBorder="1" applyAlignment="1" applyProtection="1">
      <alignment vertical="center" shrinkToFit="1"/>
      <protection locked="0"/>
    </xf>
    <xf numFmtId="0" fontId="1" fillId="0" borderId="178" xfId="1" applyNumberFormat="1" applyFont="1" applyFill="1" applyBorder="1" applyAlignment="1" applyProtection="1">
      <alignment vertical="center" shrinkToFit="1"/>
      <protection locked="0"/>
    </xf>
    <xf numFmtId="0" fontId="1" fillId="0" borderId="177" xfId="1" applyNumberFormat="1" applyFont="1" applyFill="1" applyBorder="1" applyAlignment="1" applyProtection="1">
      <alignment horizontal="center" vertical="center" shrinkToFit="1"/>
      <protection locked="0"/>
    </xf>
    <xf numFmtId="0" fontId="1" fillId="0" borderId="179" xfId="1" applyNumberFormat="1" applyFont="1" applyFill="1" applyBorder="1" applyAlignment="1" applyProtection="1">
      <alignment vertical="center" shrinkToFit="1"/>
      <protection locked="0"/>
    </xf>
    <xf numFmtId="0" fontId="1" fillId="0" borderId="180" xfId="1" applyNumberFormat="1" applyFont="1" applyFill="1" applyBorder="1" applyAlignment="1" applyProtection="1">
      <alignment vertical="center" shrinkToFit="1"/>
      <protection locked="0"/>
    </xf>
    <xf numFmtId="184" fontId="1" fillId="0" borderId="180" xfId="1" applyNumberFormat="1" applyFont="1" applyFill="1" applyBorder="1" applyAlignment="1" applyProtection="1">
      <alignment vertical="center"/>
      <protection locked="0"/>
    </xf>
    <xf numFmtId="0" fontId="1" fillId="0" borderId="181" xfId="1" applyNumberFormat="1" applyFont="1" applyFill="1" applyBorder="1" applyAlignment="1" applyProtection="1">
      <alignment vertical="center" shrinkToFit="1"/>
      <protection locked="0"/>
    </xf>
    <xf numFmtId="0" fontId="16" fillId="0" borderId="0" xfId="1" applyFont="1" applyAlignment="1">
      <alignment vertical="center"/>
    </xf>
    <xf numFmtId="0" fontId="15" fillId="0" borderId="0" xfId="0" applyFont="1" applyAlignment="1">
      <alignment horizontal="center" vertical="center"/>
    </xf>
    <xf numFmtId="0" fontId="0" fillId="0" borderId="37" xfId="0" applyBorder="1" applyAlignment="1">
      <alignment horizontal="center" vertical="center"/>
    </xf>
    <xf numFmtId="0" fontId="23" fillId="0" borderId="0" xfId="0" applyFont="1" applyAlignment="1">
      <alignment horizontal="distributed" vertical="center"/>
    </xf>
    <xf numFmtId="0" fontId="24" fillId="0" borderId="0" xfId="0" applyFont="1">
      <alignment vertical="center"/>
    </xf>
    <xf numFmtId="0" fontId="5" fillId="0" borderId="0" xfId="0" applyFont="1">
      <alignment vertical="center"/>
    </xf>
    <xf numFmtId="0" fontId="25" fillId="0" borderId="0" xfId="0" applyFont="1">
      <alignment vertical="center"/>
    </xf>
    <xf numFmtId="0" fontId="0" fillId="0" borderId="182" xfId="0" applyBorder="1" applyAlignment="1">
      <alignment vertical="center" shrinkToFit="1"/>
    </xf>
    <xf numFmtId="0" fontId="0" fillId="0" borderId="33" xfId="0" applyBorder="1" applyAlignment="1">
      <alignment horizontal="center" vertical="center"/>
    </xf>
    <xf numFmtId="0" fontId="26" fillId="0" borderId="37" xfId="0" applyFont="1" applyBorder="1" applyAlignment="1">
      <alignment horizontal="left" vertical="center"/>
    </xf>
    <xf numFmtId="0" fontId="28" fillId="0" borderId="110" xfId="0" applyFont="1" applyBorder="1" applyAlignment="1">
      <alignment horizontal="left" vertical="center"/>
    </xf>
    <xf numFmtId="0" fontId="26" fillId="0" borderId="37" xfId="0" applyFont="1" applyBorder="1">
      <alignment vertical="center"/>
    </xf>
    <xf numFmtId="0" fontId="26" fillId="0" borderId="0" xfId="0" applyFont="1" applyBorder="1">
      <alignment vertical="center"/>
    </xf>
    <xf numFmtId="0" fontId="26" fillId="0" borderId="37" xfId="0" applyFont="1" applyBorder="1" applyAlignment="1">
      <alignment vertical="center" shrinkToFit="1"/>
    </xf>
    <xf numFmtId="0" fontId="26" fillId="0" borderId="0" xfId="0" applyFont="1" applyBorder="1" applyAlignment="1">
      <alignment vertical="center" shrinkToFit="1"/>
    </xf>
    <xf numFmtId="0" fontId="26" fillId="0" borderId="110" xfId="0" applyFont="1" applyBorder="1">
      <alignment vertical="center"/>
    </xf>
    <xf numFmtId="0" fontId="26" fillId="0" borderId="33" xfId="0" applyFont="1" applyBorder="1">
      <alignment vertical="center"/>
    </xf>
    <xf numFmtId="0" fontId="26" fillId="0" borderId="183" xfId="0" applyFont="1" applyFill="1" applyBorder="1">
      <alignment vertical="center"/>
    </xf>
    <xf numFmtId="0" fontId="23" fillId="0" borderId="0" xfId="0" applyFont="1" applyAlignment="1">
      <alignment vertical="center"/>
    </xf>
    <xf numFmtId="0" fontId="0" fillId="0" borderId="0" xfId="0" applyBorder="1" applyAlignment="1">
      <alignment horizontal="center" vertical="center"/>
    </xf>
    <xf numFmtId="0" fontId="1" fillId="6" borderId="133" xfId="2" applyFill="1" applyBorder="1" applyAlignment="1" applyProtection="1">
      <alignment vertical="center" shrinkToFit="1"/>
    </xf>
    <xf numFmtId="0" fontId="1" fillId="6" borderId="110" xfId="2" applyFont="1" applyFill="1" applyBorder="1" applyAlignment="1" applyProtection="1">
      <alignment vertical="center" shrinkToFit="1"/>
    </xf>
    <xf numFmtId="0" fontId="1" fillId="5" borderId="196" xfId="2" applyFont="1" applyFill="1" applyBorder="1" applyAlignment="1" applyProtection="1">
      <alignment vertical="center" shrinkToFit="1"/>
    </xf>
    <xf numFmtId="0" fontId="1" fillId="5" borderId="28" xfId="2" applyFont="1" applyFill="1" applyBorder="1" applyAlignment="1" applyProtection="1">
      <alignment vertical="center" shrinkToFit="1"/>
    </xf>
    <xf numFmtId="0" fontId="1" fillId="5" borderId="27" xfId="2" applyFont="1" applyFill="1" applyBorder="1" applyAlignment="1" applyProtection="1">
      <alignment vertical="center" shrinkToFit="1"/>
    </xf>
    <xf numFmtId="0" fontId="1" fillId="5" borderId="94" xfId="2" applyFont="1" applyFill="1" applyBorder="1" applyAlignment="1" applyProtection="1">
      <alignment vertical="center" shrinkToFit="1"/>
    </xf>
    <xf numFmtId="0" fontId="1" fillId="0" borderId="176" xfId="1" applyNumberFormat="1" applyFont="1" applyFill="1" applyBorder="1" applyAlignment="1" applyProtection="1">
      <alignment horizontal="center" vertical="center" shrinkToFit="1"/>
      <protection locked="0"/>
    </xf>
    <xf numFmtId="0" fontId="1" fillId="0" borderId="101" xfId="1" applyNumberFormat="1" applyFont="1" applyFill="1" applyBorder="1" applyAlignment="1" applyProtection="1">
      <alignment horizontal="center" vertical="center" shrinkToFit="1"/>
      <protection locked="0"/>
    </xf>
    <xf numFmtId="0" fontId="1" fillId="0" borderId="197" xfId="1" applyNumberFormat="1" applyFont="1" applyFill="1" applyBorder="1" applyAlignment="1" applyProtection="1">
      <alignment horizontal="center" vertical="center" shrinkToFit="1"/>
      <protection locked="0"/>
    </xf>
    <xf numFmtId="0" fontId="1" fillId="0" borderId="178" xfId="1" applyNumberFormat="1" applyFont="1" applyFill="1" applyBorder="1" applyAlignment="1" applyProtection="1">
      <alignment horizontal="center" vertical="center" shrinkToFit="1"/>
      <protection locked="0"/>
    </xf>
    <xf numFmtId="0" fontId="5" fillId="0" borderId="198" xfId="0" applyFont="1" applyBorder="1" applyAlignment="1" applyProtection="1">
      <alignment horizontal="center" vertical="center" wrapText="1"/>
    </xf>
    <xf numFmtId="0" fontId="30" fillId="0" borderId="199" xfId="0" applyFont="1" applyBorder="1" applyAlignment="1" applyProtection="1">
      <alignment horizontal="center" vertical="center"/>
    </xf>
    <xf numFmtId="0" fontId="30" fillId="0" borderId="200" xfId="0" applyFont="1" applyBorder="1" applyAlignment="1" applyProtection="1">
      <alignment horizontal="center" vertical="center"/>
    </xf>
    <xf numFmtId="182" fontId="3" fillId="0" borderId="201" xfId="0" applyNumberFormat="1" applyFont="1" applyBorder="1" applyProtection="1">
      <alignment vertical="center"/>
    </xf>
    <xf numFmtId="0" fontId="1" fillId="0" borderId="107" xfId="0" applyFont="1" applyBorder="1" applyAlignment="1" applyProtection="1">
      <alignment horizontal="center" vertical="center" shrinkToFit="1"/>
      <protection locked="0"/>
    </xf>
    <xf numFmtId="0" fontId="1" fillId="0" borderId="103" xfId="0" applyFont="1" applyBorder="1" applyAlignment="1" applyProtection="1">
      <alignment horizontal="center" vertical="center" shrinkToFit="1"/>
      <protection locked="0"/>
    </xf>
    <xf numFmtId="0" fontId="0" fillId="0" borderId="203" xfId="0" applyBorder="1" applyAlignment="1">
      <alignment horizontal="right" vertical="center"/>
    </xf>
    <xf numFmtId="0" fontId="1" fillId="0" borderId="182" xfId="2" applyFont="1" applyFill="1" applyBorder="1" applyAlignment="1" applyProtection="1">
      <alignment vertical="center" shrinkToFi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1" fillId="0" borderId="0" xfId="2" applyFill="1" applyAlignment="1" applyProtection="1">
      <alignment vertical="center" shrinkToFit="1"/>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6" fillId="0" borderId="0" xfId="1" applyFont="1" applyFill="1" applyAlignment="1" applyProtection="1">
      <alignment horizontal="center" vertical="center"/>
    </xf>
    <xf numFmtId="0" fontId="0" fillId="0" borderId="0" xfId="0"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vertical="center"/>
    </xf>
    <xf numFmtId="0" fontId="5" fillId="0" borderId="0" xfId="2" applyFont="1" applyFill="1" applyBorder="1" applyAlignment="1" applyProtection="1">
      <alignment horizontal="right" vertical="center" wrapText="1"/>
    </xf>
    <xf numFmtId="0" fontId="5" fillId="4" borderId="0" xfId="0" applyFont="1" applyFill="1" applyAlignment="1" applyProtection="1">
      <alignment vertical="center" wrapText="1"/>
    </xf>
    <xf numFmtId="0" fontId="15" fillId="0" borderId="0" xfId="2" applyFont="1" applyFill="1" applyBorder="1" applyAlignment="1" applyProtection="1">
      <alignment vertical="center" shrinkToFit="1"/>
    </xf>
    <xf numFmtId="0" fontId="5" fillId="0" borderId="0" xfId="2" applyFont="1" applyFill="1" applyAlignment="1" applyProtection="1">
      <alignment horizontal="right" vertical="center" shrinkToFit="1"/>
    </xf>
    <xf numFmtId="0" fontId="5" fillId="4" borderId="0" xfId="2" applyFont="1" applyFill="1" applyBorder="1" applyAlignment="1" applyProtection="1">
      <alignment vertical="center"/>
    </xf>
    <xf numFmtId="0" fontId="0" fillId="0" borderId="0" xfId="0" applyAlignment="1" applyProtection="1">
      <alignment vertical="center" shrinkToFit="1"/>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vertical="center"/>
    </xf>
    <xf numFmtId="0" fontId="1" fillId="0" borderId="206" xfId="2" applyFont="1" applyFill="1" applyBorder="1" applyAlignment="1" applyProtection="1">
      <alignment horizontal="center" vertical="center"/>
    </xf>
    <xf numFmtId="0" fontId="1" fillId="0" borderId="207" xfId="2" applyFont="1" applyFill="1" applyBorder="1" applyAlignment="1" applyProtection="1">
      <alignment horizontal="center" vertical="center"/>
    </xf>
    <xf numFmtId="0" fontId="1" fillId="5" borderId="0" xfId="2" applyFill="1" applyAlignment="1" applyProtection="1">
      <alignment vertical="center" shrinkToFit="1"/>
    </xf>
    <xf numFmtId="0" fontId="1" fillId="5" borderId="0" xfId="2" applyFont="1" applyFill="1" applyAlignment="1" applyProtection="1">
      <alignment vertical="center" shrinkToFit="1"/>
    </xf>
    <xf numFmtId="0" fontId="1" fillId="0" borderId="208" xfId="2" applyFont="1" applyFill="1" applyBorder="1" applyAlignment="1" applyProtection="1">
      <alignment vertical="center" shrinkToFit="1"/>
    </xf>
    <xf numFmtId="0" fontId="1" fillId="6" borderId="208" xfId="2" applyFont="1" applyFill="1" applyBorder="1" applyAlignment="1" applyProtection="1">
      <alignment vertical="center" shrinkToFit="1"/>
    </xf>
    <xf numFmtId="0" fontId="1" fillId="6" borderId="132" xfId="2" applyFill="1" applyBorder="1" applyAlignment="1" applyProtection="1">
      <alignment vertical="center" shrinkToFit="1"/>
    </xf>
    <xf numFmtId="0" fontId="1" fillId="6" borderId="209" xfId="2" applyFont="1" applyFill="1" applyBorder="1" applyAlignment="1" applyProtection="1">
      <alignment vertical="center" shrinkToFit="1"/>
    </xf>
    <xf numFmtId="0" fontId="1" fillId="6" borderId="210" xfId="2" applyFont="1" applyFill="1" applyBorder="1" applyAlignment="1" applyProtection="1">
      <alignment vertical="center" shrinkToFit="1"/>
    </xf>
    <xf numFmtId="0" fontId="1" fillId="0" borderId="209" xfId="2" applyFont="1" applyFill="1" applyBorder="1" applyAlignment="1" applyProtection="1">
      <alignment vertical="center" shrinkToFit="1"/>
    </xf>
    <xf numFmtId="0" fontId="1" fillId="0" borderId="210" xfId="2" applyFont="1" applyFill="1" applyBorder="1" applyAlignment="1" applyProtection="1">
      <alignment vertical="center" shrinkToFit="1"/>
    </xf>
    <xf numFmtId="0" fontId="1" fillId="6" borderId="182" xfId="2" applyFont="1" applyFill="1" applyBorder="1" applyAlignment="1" applyProtection="1">
      <alignment vertical="center" shrinkToFit="1"/>
    </xf>
    <xf numFmtId="0" fontId="1" fillId="7" borderId="211" xfId="2" applyFont="1" applyFill="1" applyBorder="1" applyAlignment="1" applyProtection="1">
      <alignment vertical="center" shrinkToFit="1"/>
    </xf>
    <xf numFmtId="0" fontId="1" fillId="7" borderId="212" xfId="2" applyFont="1" applyFill="1" applyBorder="1" applyAlignment="1" applyProtection="1">
      <alignment vertical="center" shrinkToFit="1"/>
    </xf>
    <xf numFmtId="0" fontId="1" fillId="6" borderId="213" xfId="2" applyFont="1" applyFill="1" applyBorder="1" applyAlignment="1" applyProtection="1">
      <alignment vertical="center" shrinkToFit="1"/>
    </xf>
    <xf numFmtId="0" fontId="1" fillId="6" borderId="214" xfId="2" applyFont="1" applyFill="1" applyBorder="1" applyAlignment="1" applyProtection="1">
      <alignment vertical="center" shrinkToFit="1"/>
    </xf>
    <xf numFmtId="0" fontId="1" fillId="0" borderId="214" xfId="2" applyFont="1" applyFill="1" applyBorder="1" applyAlignment="1" applyProtection="1">
      <alignment vertical="center" shrinkToFit="1"/>
    </xf>
    <xf numFmtId="0" fontId="1" fillId="7" borderId="215" xfId="2" applyFont="1" applyFill="1" applyBorder="1" applyAlignment="1" applyProtection="1">
      <alignment vertical="center" shrinkToFit="1"/>
    </xf>
    <xf numFmtId="0" fontId="1" fillId="7" borderId="216" xfId="2" applyFont="1" applyFill="1" applyBorder="1" applyAlignment="1" applyProtection="1">
      <alignment vertical="center" shrinkToFit="1"/>
    </xf>
    <xf numFmtId="0" fontId="1" fillId="0" borderId="0" xfId="2" applyFont="1" applyFill="1" applyAlignment="1" applyProtection="1">
      <alignment vertical="center" shrinkToFit="1"/>
    </xf>
    <xf numFmtId="0" fontId="1" fillId="8" borderId="217" xfId="2" applyFont="1" applyFill="1" applyBorder="1" applyAlignment="1" applyProtection="1">
      <alignment vertical="center" shrinkToFit="1"/>
    </xf>
    <xf numFmtId="0" fontId="1" fillId="8" borderId="218" xfId="2" applyFont="1" applyFill="1" applyBorder="1" applyAlignment="1" applyProtection="1">
      <alignment vertical="center" shrinkToFit="1"/>
    </xf>
    <xf numFmtId="0" fontId="1" fillId="4" borderId="217" xfId="2" applyFont="1" applyFill="1" applyBorder="1" applyAlignment="1" applyProtection="1">
      <alignment vertical="center" shrinkToFit="1"/>
    </xf>
    <xf numFmtId="0" fontId="1" fillId="4" borderId="218" xfId="2" applyFont="1" applyFill="1" applyBorder="1" applyAlignment="1" applyProtection="1">
      <alignment vertical="center" shrinkToFit="1"/>
    </xf>
    <xf numFmtId="0" fontId="1" fillId="8" borderId="219" xfId="2" applyFont="1" applyFill="1" applyBorder="1" applyAlignment="1" applyProtection="1">
      <alignment vertical="center" shrinkToFit="1"/>
    </xf>
    <xf numFmtId="0" fontId="1" fillId="8" borderId="220" xfId="2" applyFont="1" applyFill="1" applyBorder="1" applyAlignment="1" applyProtection="1">
      <alignment vertical="center" shrinkToFit="1"/>
    </xf>
    <xf numFmtId="0" fontId="1" fillId="4" borderId="219" xfId="2" applyFont="1" applyFill="1" applyBorder="1" applyAlignment="1" applyProtection="1">
      <alignment vertical="center" shrinkToFit="1"/>
    </xf>
    <xf numFmtId="0" fontId="1" fillId="4" borderId="220" xfId="2" applyFont="1" applyFill="1" applyBorder="1" applyAlignment="1" applyProtection="1">
      <alignment vertical="center" shrinkToFit="1"/>
    </xf>
    <xf numFmtId="0" fontId="1" fillId="4" borderId="0" xfId="2" applyFill="1" applyAlignment="1" applyProtection="1">
      <alignment vertical="center" shrinkToFit="1"/>
    </xf>
    <xf numFmtId="0" fontId="1" fillId="4" borderId="0" xfId="2" applyFont="1" applyFill="1" applyAlignment="1" applyProtection="1">
      <alignment vertical="center" shrinkToFit="1"/>
    </xf>
    <xf numFmtId="0" fontId="22" fillId="0" borderId="0" xfId="2" applyFont="1" applyFill="1" applyAlignment="1" applyProtection="1">
      <alignment vertical="center" shrinkToFit="1"/>
    </xf>
    <xf numFmtId="0" fontId="22" fillId="0" borderId="0" xfId="2" applyFont="1" applyFill="1" applyAlignment="1" applyProtection="1">
      <alignment vertical="center"/>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1" fillId="5" borderId="221" xfId="2" applyFont="1" applyFill="1" applyBorder="1" applyAlignment="1" applyProtection="1">
      <alignment vertical="center" shrinkToFit="1"/>
    </xf>
    <xf numFmtId="0" fontId="1" fillId="0" borderId="182" xfId="2" applyFill="1" applyBorder="1" applyAlignment="1" applyProtection="1">
      <alignment vertical="center" shrinkToFit="1"/>
      <protection locked="0"/>
    </xf>
    <xf numFmtId="0" fontId="1" fillId="0" borderId="96" xfId="2" applyFont="1" applyFill="1" applyBorder="1" applyAlignment="1" applyProtection="1">
      <alignment vertical="center" shrinkToFit="1"/>
      <protection locked="0"/>
    </xf>
    <xf numFmtId="0" fontId="8" fillId="0" borderId="0" xfId="0" applyFont="1" applyBorder="1" applyAlignment="1" applyProtection="1">
      <alignment horizontal="left" vertical="center"/>
    </xf>
    <xf numFmtId="0" fontId="0" fillId="0" borderId="37" xfId="0" applyBorder="1">
      <alignment vertical="center"/>
    </xf>
    <xf numFmtId="0" fontId="0" fillId="0" borderId="33" xfId="0" applyBorder="1">
      <alignment vertical="center"/>
    </xf>
    <xf numFmtId="0" fontId="1" fillId="0" borderId="110" xfId="2" applyFont="1" applyFill="1" applyBorder="1" applyAlignment="1" applyProtection="1">
      <alignment vertical="center" shrinkToFit="1"/>
      <protection locked="0"/>
    </xf>
    <xf numFmtId="0" fontId="1" fillId="0" borderId="133" xfId="2" applyFill="1" applyBorder="1" applyAlignment="1" applyProtection="1">
      <alignment vertical="center" shrinkToFit="1"/>
      <protection locked="0"/>
    </xf>
    <xf numFmtId="0" fontId="1" fillId="0" borderId="213" xfId="2" applyFont="1" applyFill="1" applyBorder="1" applyAlignment="1" applyProtection="1">
      <alignment vertical="center" shrinkToFit="1"/>
      <protection locked="0"/>
    </xf>
    <xf numFmtId="0" fontId="1" fillId="0" borderId="132" xfId="2" applyFont="1" applyFill="1" applyBorder="1" applyAlignment="1" applyProtection="1">
      <alignment vertical="center" shrinkToFit="1"/>
      <protection locked="0"/>
    </xf>
    <xf numFmtId="0" fontId="1" fillId="0" borderId="162" xfId="2" applyFont="1" applyFill="1" applyBorder="1" applyAlignment="1" applyProtection="1">
      <alignment vertical="center" shrinkToFit="1"/>
      <protection locked="0"/>
    </xf>
    <xf numFmtId="0" fontId="1" fillId="7" borderId="96" xfId="2" applyFont="1" applyFill="1" applyBorder="1" applyAlignment="1" applyProtection="1">
      <alignment vertical="center" shrinkToFit="1"/>
      <protection locked="0"/>
    </xf>
    <xf numFmtId="0" fontId="1" fillId="7" borderId="162" xfId="2" applyFont="1" applyFill="1" applyBorder="1" applyAlignment="1" applyProtection="1">
      <alignment vertical="center" shrinkToFit="1"/>
      <protection locked="0"/>
    </xf>
    <xf numFmtId="0" fontId="1" fillId="7" borderId="110" xfId="2" applyFont="1" applyFill="1" applyBorder="1" applyAlignment="1" applyProtection="1">
      <alignment vertical="center" shrinkToFit="1"/>
      <protection locked="0"/>
    </xf>
    <xf numFmtId="0" fontId="1" fillId="7" borderId="182" xfId="2" applyFill="1" applyBorder="1" applyAlignment="1" applyProtection="1">
      <alignment vertical="center" shrinkToFit="1"/>
      <protection locked="0"/>
    </xf>
    <xf numFmtId="0" fontId="1" fillId="5" borderId="226" xfId="2" applyFill="1" applyBorder="1" applyAlignment="1" applyProtection="1">
      <alignment vertical="center" shrinkToFit="1"/>
    </xf>
    <xf numFmtId="0" fontId="1" fillId="5" borderId="227" xfId="2" applyFill="1" applyBorder="1" applyAlignment="1" applyProtection="1">
      <alignment vertical="center" shrinkToFit="1"/>
    </xf>
    <xf numFmtId="0" fontId="0" fillId="0" borderId="34" xfId="0" applyBorder="1" applyAlignment="1">
      <alignment vertical="center"/>
    </xf>
    <xf numFmtId="0" fontId="1" fillId="0" borderId="228" xfId="2" applyFont="1" applyFill="1" applyBorder="1" applyAlignment="1" applyProtection="1">
      <alignment horizontal="center" vertical="center"/>
    </xf>
    <xf numFmtId="0" fontId="1" fillId="0" borderId="229" xfId="2" applyFill="1" applyBorder="1" applyAlignment="1" applyProtection="1">
      <alignment vertical="center" shrinkToFit="1"/>
    </xf>
    <xf numFmtId="0" fontId="0" fillId="0" borderId="34" xfId="0" applyBorder="1" applyAlignment="1">
      <alignment vertical="top"/>
    </xf>
    <xf numFmtId="55" fontId="1" fillId="0" borderId="230" xfId="0" applyNumberFormat="1" applyFont="1" applyBorder="1" applyAlignment="1">
      <alignment vertical="center" shrinkToFit="1"/>
    </xf>
    <xf numFmtId="0" fontId="1" fillId="0" borderId="96" xfId="0" applyNumberFormat="1" applyFont="1" applyBorder="1" applyAlignment="1">
      <alignment horizontal="center" vertical="center" shrinkToFit="1"/>
    </xf>
    <xf numFmtId="0" fontId="1" fillId="0" borderId="96" xfId="0" applyNumberFormat="1" applyFont="1" applyBorder="1" applyAlignment="1">
      <alignment vertical="center" shrinkToFit="1"/>
    </xf>
    <xf numFmtId="179" fontId="1" fillId="0" borderId="148" xfId="0" applyNumberFormat="1" applyFont="1" applyBorder="1" applyAlignment="1">
      <alignment horizontal="center" vertical="center"/>
    </xf>
    <xf numFmtId="55" fontId="1" fillId="0" borderId="231" xfId="0" applyNumberFormat="1" applyFont="1" applyBorder="1" applyAlignment="1">
      <alignment vertical="center" shrinkToFit="1"/>
    </xf>
    <xf numFmtId="0" fontId="1" fillId="0" borderId="118" xfId="0" applyNumberFormat="1" applyFont="1" applyBorder="1" applyAlignment="1">
      <alignment horizontal="center" vertical="center" shrinkToFit="1"/>
    </xf>
    <xf numFmtId="0" fontId="1" fillId="0" borderId="118" xfId="0" applyNumberFormat="1" applyFont="1" applyBorder="1" applyAlignment="1">
      <alignment vertical="center" shrinkToFit="1"/>
    </xf>
    <xf numFmtId="179" fontId="1" fillId="0" borderId="232" xfId="0" applyNumberFormat="1" applyFont="1" applyBorder="1" applyAlignment="1">
      <alignment horizontal="center" vertical="center"/>
    </xf>
    <xf numFmtId="0" fontId="8" fillId="0" borderId="144" xfId="0" applyFont="1" applyBorder="1" applyAlignment="1">
      <alignment horizontal="center" vertical="center"/>
    </xf>
    <xf numFmtId="0" fontId="11" fillId="0" borderId="132" xfId="0" applyNumberFormat="1" applyFont="1" applyBorder="1" applyAlignment="1">
      <alignment vertical="center" wrapText="1" shrinkToFit="1"/>
    </xf>
    <xf numFmtId="0" fontId="11" fillId="0" borderId="96" xfId="0" applyNumberFormat="1" applyFont="1" applyBorder="1" applyAlignment="1">
      <alignment vertical="center" wrapText="1" shrinkToFit="1"/>
    </xf>
    <xf numFmtId="0" fontId="11" fillId="0" borderId="118" xfId="0" applyNumberFormat="1" applyFont="1" applyBorder="1" applyAlignment="1">
      <alignment vertical="center" wrapText="1" shrinkToFit="1"/>
    </xf>
    <xf numFmtId="0" fontId="5" fillId="0" borderId="0" xfId="0" applyFont="1" applyBorder="1" applyAlignment="1">
      <alignment vertical="center"/>
    </xf>
    <xf numFmtId="0" fontId="1" fillId="0" borderId="237" xfId="0" applyFont="1" applyBorder="1" applyAlignment="1">
      <alignment vertical="center" wrapText="1"/>
    </xf>
    <xf numFmtId="0" fontId="1" fillId="0" borderId="238" xfId="0" applyFont="1" applyBorder="1" applyAlignment="1">
      <alignment vertical="center" wrapText="1"/>
    </xf>
    <xf numFmtId="0" fontId="1" fillId="5" borderId="239" xfId="0" applyFont="1" applyFill="1" applyBorder="1" applyAlignment="1">
      <alignment vertical="center" wrapText="1"/>
    </xf>
    <xf numFmtId="0" fontId="1" fillId="0" borderId="162" xfId="0" applyFont="1" applyBorder="1" applyAlignment="1">
      <alignment horizontal="center" vertical="center" wrapText="1"/>
    </xf>
    <xf numFmtId="0" fontId="0" fillId="0" borderId="240" xfId="0" applyBorder="1" applyAlignment="1" applyProtection="1">
      <alignment horizontal="center" vertical="center" wrapText="1"/>
    </xf>
    <xf numFmtId="185" fontId="0" fillId="0" borderId="0" xfId="0" applyNumberFormat="1" applyBorder="1" applyAlignment="1" applyProtection="1">
      <alignment horizontal="center" vertical="center" wrapText="1"/>
    </xf>
    <xf numFmtId="0" fontId="1" fillId="7" borderId="213" xfId="2" applyFont="1" applyFill="1" applyBorder="1" applyAlignment="1" applyProtection="1">
      <alignment vertical="center" shrinkToFit="1"/>
      <protection locked="0"/>
    </xf>
    <xf numFmtId="0" fontId="1" fillId="5" borderId="237" xfId="2" applyFill="1" applyBorder="1" applyAlignment="1" applyProtection="1">
      <alignment vertical="center" shrinkToFit="1"/>
    </xf>
    <xf numFmtId="0" fontId="0" fillId="0" borderId="182" xfId="0" applyBorder="1" applyAlignment="1" applyProtection="1">
      <alignment vertical="center" shrinkToFit="1"/>
      <protection locked="0"/>
    </xf>
    <xf numFmtId="0" fontId="0" fillId="0" borderId="182" xfId="0" applyBorder="1" applyProtection="1">
      <alignment vertical="center"/>
      <protection locked="0"/>
    </xf>
    <xf numFmtId="0" fontId="0" fillId="0" borderId="214" xfId="0" applyBorder="1" applyProtection="1">
      <alignment vertical="center"/>
      <protection locked="0"/>
    </xf>
    <xf numFmtId="0" fontId="0" fillId="0" borderId="110" xfId="0" applyBorder="1" applyProtection="1">
      <alignment vertical="center"/>
      <protection locked="0"/>
    </xf>
    <xf numFmtId="0" fontId="0" fillId="0" borderId="139" xfId="0"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23" xfId="0" applyBorder="1" applyAlignment="1">
      <alignment horizontal="center" vertical="center" shrinkToFit="1"/>
    </xf>
    <xf numFmtId="0" fontId="0" fillId="2" borderId="23" xfId="0" applyFill="1" applyBorder="1" applyAlignment="1">
      <alignment horizontal="center" vertical="center"/>
    </xf>
    <xf numFmtId="187" fontId="1" fillId="6" borderId="102" xfId="2" applyNumberFormat="1" applyFill="1" applyBorder="1" applyAlignment="1" applyProtection="1">
      <alignment vertical="center" shrinkToFit="1"/>
    </xf>
    <xf numFmtId="188" fontId="1" fillId="6" borderId="132" xfId="2" applyNumberFormat="1" applyFont="1" applyFill="1" applyBorder="1" applyAlignment="1" applyProtection="1">
      <alignment vertical="center" shrinkToFit="1"/>
    </xf>
    <xf numFmtId="187" fontId="1" fillId="6" borderId="225" xfId="2" applyNumberFormat="1" applyFill="1" applyBorder="1" applyAlignment="1" applyProtection="1">
      <alignment vertical="center" shrinkToFit="1"/>
    </xf>
    <xf numFmtId="187" fontId="1" fillId="6" borderId="109" xfId="2" applyNumberFormat="1" applyFill="1" applyBorder="1" applyAlignment="1" applyProtection="1">
      <alignment vertical="center" shrinkToFit="1"/>
    </xf>
    <xf numFmtId="187" fontId="1" fillId="7" borderId="109" xfId="2" applyNumberFormat="1" applyFill="1" applyBorder="1" applyAlignment="1" applyProtection="1">
      <alignment vertical="center" shrinkToFit="1"/>
    </xf>
    <xf numFmtId="188" fontId="1" fillId="7" borderId="132" xfId="2" applyNumberFormat="1" applyFont="1" applyFill="1" applyBorder="1" applyAlignment="1" applyProtection="1">
      <alignment vertical="center" shrinkToFit="1"/>
    </xf>
    <xf numFmtId="187" fontId="1" fillId="7" borderId="322" xfId="2" applyNumberFormat="1" applyFill="1" applyBorder="1" applyAlignment="1" applyProtection="1">
      <alignment vertical="center" shrinkToFit="1"/>
    </xf>
    <xf numFmtId="187" fontId="1" fillId="0" borderId="225" xfId="2" applyNumberFormat="1" applyFill="1" applyBorder="1" applyAlignment="1" applyProtection="1">
      <alignment vertical="center" shrinkToFit="1"/>
    </xf>
    <xf numFmtId="188" fontId="1" fillId="0" borderId="132" xfId="2" applyNumberFormat="1" applyFont="1" applyFill="1" applyBorder="1" applyAlignment="1" applyProtection="1">
      <alignment vertical="center" shrinkToFit="1"/>
    </xf>
    <xf numFmtId="188" fontId="1" fillId="7" borderId="96" xfId="2" applyNumberFormat="1" applyFont="1" applyFill="1" applyBorder="1" applyAlignment="1" applyProtection="1">
      <alignment vertical="center" shrinkToFit="1"/>
    </xf>
    <xf numFmtId="187" fontId="1" fillId="0" borderId="205" xfId="2" applyNumberFormat="1" applyFill="1" applyBorder="1" applyAlignment="1" applyProtection="1">
      <alignment vertical="center" shrinkToFit="1"/>
    </xf>
    <xf numFmtId="188" fontId="1" fillId="0" borderId="96" xfId="2" applyNumberFormat="1" applyFont="1" applyFill="1" applyBorder="1" applyAlignment="1" applyProtection="1">
      <alignment vertical="center" shrinkToFit="1"/>
    </xf>
    <xf numFmtId="0" fontId="1" fillId="0" borderId="134" xfId="2" applyFill="1" applyBorder="1" applyAlignment="1" applyProtection="1">
      <alignment vertical="center" shrinkToFit="1"/>
      <protection locked="0"/>
    </xf>
    <xf numFmtId="188" fontId="1" fillId="6" borderId="96" xfId="2" applyNumberFormat="1" applyFont="1" applyFill="1" applyBorder="1" applyAlignment="1" applyProtection="1">
      <alignment vertical="center" shrinkToFit="1"/>
    </xf>
    <xf numFmtId="187" fontId="1" fillId="7" borderId="225" xfId="2" applyNumberFormat="1" applyFill="1" applyBorder="1" applyAlignment="1" applyProtection="1">
      <alignment vertical="center" shrinkToFit="1"/>
    </xf>
    <xf numFmtId="187" fontId="1" fillId="6" borderId="205" xfId="2" applyNumberFormat="1" applyFill="1" applyBorder="1" applyAlignment="1" applyProtection="1">
      <alignment vertical="center" shrinkToFit="1"/>
    </xf>
    <xf numFmtId="187" fontId="1" fillId="0" borderId="323" xfId="2" applyNumberFormat="1" applyFill="1" applyBorder="1" applyAlignment="1" applyProtection="1">
      <alignment vertical="center" shrinkToFit="1"/>
    </xf>
    <xf numFmtId="188" fontId="1" fillId="0" borderId="169" xfId="2" applyNumberFormat="1" applyFont="1" applyFill="1" applyBorder="1" applyAlignment="1" applyProtection="1">
      <alignment vertical="center" shrinkToFit="1"/>
    </xf>
    <xf numFmtId="0" fontId="1" fillId="0" borderId="214" xfId="2" applyFill="1" applyBorder="1" applyAlignment="1" applyProtection="1">
      <alignment vertical="center" shrinkToFit="1"/>
      <protection locked="0"/>
    </xf>
    <xf numFmtId="187" fontId="1" fillId="4" borderId="205" xfId="2" applyNumberFormat="1" applyFill="1" applyBorder="1" applyAlignment="1" applyProtection="1">
      <alignment vertical="center" shrinkToFit="1"/>
    </xf>
    <xf numFmtId="188" fontId="1" fillId="4" borderId="96" xfId="2" applyNumberFormat="1" applyFont="1" applyFill="1" applyBorder="1" applyAlignment="1" applyProtection="1">
      <alignment vertical="center" shrinkToFit="1"/>
    </xf>
    <xf numFmtId="0" fontId="1" fillId="4" borderId="182" xfId="2" applyFill="1" applyBorder="1" applyAlignment="1" applyProtection="1">
      <alignment vertical="center" shrinkToFit="1"/>
    </xf>
    <xf numFmtId="187" fontId="1" fillId="13" borderId="102" xfId="2" applyNumberFormat="1" applyFill="1" applyBorder="1" applyAlignment="1" applyProtection="1">
      <alignment vertical="center" shrinkToFit="1"/>
    </xf>
    <xf numFmtId="188" fontId="1" fillId="13" borderId="106" xfId="2" applyNumberFormat="1" applyFont="1" applyFill="1" applyBorder="1" applyAlignment="1" applyProtection="1">
      <alignment vertical="center" shrinkToFit="1"/>
    </xf>
    <xf numFmtId="188" fontId="1" fillId="0" borderId="132" xfId="2" applyNumberFormat="1" applyFont="1" applyFill="1" applyBorder="1" applyAlignment="1" applyProtection="1">
      <alignment horizontal="center" vertical="center" shrinkToFit="1"/>
    </xf>
    <xf numFmtId="0" fontId="0" fillId="4" borderId="96" xfId="2" applyFont="1" applyFill="1" applyBorder="1" applyAlignment="1" applyProtection="1">
      <alignment vertical="center" shrinkToFit="1"/>
    </xf>
    <xf numFmtId="0" fontId="38" fillId="13" borderId="0" xfId="2" applyFont="1" applyFill="1" applyProtection="1">
      <alignment vertical="center"/>
    </xf>
    <xf numFmtId="0" fontId="0" fillId="0" borderId="96" xfId="2" applyFont="1" applyFill="1" applyBorder="1" applyAlignment="1" applyProtection="1">
      <alignment vertical="center" shrinkToFit="1"/>
      <protection locked="0"/>
    </xf>
    <xf numFmtId="187" fontId="1" fillId="7" borderId="205" xfId="2" applyNumberFormat="1" applyFill="1" applyBorder="1" applyAlignment="1" applyProtection="1">
      <alignment vertical="center" shrinkToFit="1"/>
    </xf>
    <xf numFmtId="0" fontId="1" fillId="7" borderId="134" xfId="2" applyFill="1" applyBorder="1" applyAlignment="1" applyProtection="1">
      <alignment vertical="center" shrinkToFit="1"/>
      <protection locked="0"/>
    </xf>
    <xf numFmtId="0" fontId="30" fillId="0" borderId="325" xfId="0" applyFont="1" applyBorder="1" applyAlignment="1" applyProtection="1">
      <alignment horizontal="center" vertical="center"/>
    </xf>
    <xf numFmtId="0" fontId="0" fillId="13" borderId="247" xfId="0" applyFill="1" applyBorder="1" applyAlignment="1" applyProtection="1">
      <alignment horizontal="center" vertical="center" wrapText="1"/>
    </xf>
    <xf numFmtId="0" fontId="8" fillId="0" borderId="16" xfId="0" applyFont="1" applyBorder="1" applyAlignment="1">
      <alignment vertical="center"/>
    </xf>
    <xf numFmtId="0" fontId="0" fillId="0" borderId="17" xfId="0" applyFont="1" applyBorder="1" applyAlignment="1" applyProtection="1">
      <alignment horizontal="center" vertical="center" wrapText="1"/>
    </xf>
    <xf numFmtId="0" fontId="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2" borderId="39" xfId="0" applyFill="1" applyBorder="1" applyAlignment="1">
      <alignment horizontal="left" vertical="center"/>
    </xf>
    <xf numFmtId="0" fontId="0" fillId="2" borderId="203" xfId="0" applyFill="1" applyBorder="1" applyAlignment="1">
      <alignment horizontal="right" vertical="center"/>
    </xf>
    <xf numFmtId="0" fontId="0" fillId="0" borderId="39" xfId="0" applyBorder="1" applyAlignment="1">
      <alignment horizontal="left" vertical="center" shrinkToFit="1"/>
    </xf>
    <xf numFmtId="189" fontId="0" fillId="0" borderId="136" xfId="0" applyNumberFormat="1" applyBorder="1" applyAlignment="1" applyProtection="1">
      <alignment vertical="center" wrapText="1"/>
      <protection locked="0"/>
    </xf>
    <xf numFmtId="190" fontId="0" fillId="0" borderId="136" xfId="0" applyNumberFormat="1" applyBorder="1" applyAlignment="1" applyProtection="1">
      <alignment vertical="center" wrapText="1"/>
      <protection locked="0"/>
    </xf>
    <xf numFmtId="191" fontId="0" fillId="0" borderId="2" xfId="0" applyNumberFormat="1" applyBorder="1" applyAlignment="1" applyProtection="1">
      <alignment vertical="center" wrapText="1"/>
      <protection locked="0"/>
    </xf>
    <xf numFmtId="190" fontId="0" fillId="0" borderId="137" xfId="0" applyNumberFormat="1" applyBorder="1" applyAlignment="1" applyProtection="1">
      <alignment horizontal="center" vertical="center" wrapText="1"/>
      <protection locked="0"/>
    </xf>
    <xf numFmtId="190" fontId="0" fillId="0" borderId="136" xfId="0" applyNumberFormat="1" applyBorder="1" applyAlignment="1" applyProtection="1">
      <alignment horizontal="center" vertical="center" wrapText="1"/>
      <protection locked="0"/>
    </xf>
    <xf numFmtId="190" fontId="0" fillId="12" borderId="136" xfId="0" applyNumberFormat="1" applyFill="1" applyBorder="1" applyAlignment="1" applyProtection="1">
      <alignment horizontal="center" vertical="center" wrapText="1"/>
      <protection locked="0"/>
    </xf>
    <xf numFmtId="191" fontId="0" fillId="0" borderId="130" xfId="0" applyNumberFormat="1" applyBorder="1" applyAlignment="1" applyProtection="1">
      <alignment vertical="center" wrapText="1"/>
      <protection locked="0"/>
    </xf>
    <xf numFmtId="189" fontId="0" fillId="12" borderId="136" xfId="0" applyNumberFormat="1" applyFill="1" applyBorder="1" applyAlignment="1" applyProtection="1">
      <alignment vertical="center" wrapText="1"/>
      <protection locked="0"/>
    </xf>
    <xf numFmtId="190" fontId="0" fillId="12" borderId="136" xfId="0" applyNumberFormat="1" applyFill="1" applyBorder="1" applyAlignment="1" applyProtection="1">
      <alignment vertical="center" wrapText="1"/>
      <protection locked="0"/>
    </xf>
    <xf numFmtId="191" fontId="0" fillId="12" borderId="130" xfId="0" applyNumberFormat="1" applyFill="1" applyBorder="1" applyAlignment="1" applyProtection="1">
      <alignment vertical="center" wrapText="1"/>
      <protection locked="0"/>
    </xf>
    <xf numFmtId="191" fontId="0" fillId="12" borderId="2" xfId="0" applyNumberFormat="1" applyFill="1" applyBorder="1" applyAlignment="1" applyProtection="1">
      <alignment vertical="center" wrapText="1"/>
      <protection locked="0"/>
    </xf>
    <xf numFmtId="192" fontId="0" fillId="2" borderId="19" xfId="0" applyNumberFormat="1" applyFill="1" applyBorder="1" applyAlignment="1">
      <alignment horizontal="center" vertical="center"/>
    </xf>
    <xf numFmtId="192" fontId="0" fillId="2" borderId="21" xfId="0" applyNumberFormat="1" applyFill="1" applyBorder="1" applyAlignment="1">
      <alignment horizontal="left" vertical="center"/>
    </xf>
    <xf numFmtId="192" fontId="0" fillId="0" borderId="19" xfId="0" applyNumberFormat="1" applyBorder="1" applyAlignment="1">
      <alignment horizontal="center" vertical="center" shrinkToFit="1"/>
    </xf>
    <xf numFmtId="192" fontId="0" fillId="0" borderId="21" xfId="0" applyNumberFormat="1" applyBorder="1" applyAlignment="1">
      <alignment horizontal="left" vertical="center" shrinkToFit="1"/>
    </xf>
    <xf numFmtId="0" fontId="0" fillId="2" borderId="249" xfId="0" applyNumberFormat="1" applyFill="1" applyBorder="1" applyAlignment="1">
      <alignment horizontal="right" vertical="center"/>
    </xf>
    <xf numFmtId="0" fontId="0" fillId="2" borderId="17" xfId="0" applyFont="1" applyFill="1" applyBorder="1" applyAlignment="1" applyProtection="1">
      <alignment horizontal="center" vertical="center" wrapText="1"/>
    </xf>
    <xf numFmtId="0" fontId="0" fillId="0" borderId="249" xfId="0" applyNumberFormat="1" applyBorder="1" applyAlignment="1">
      <alignment horizontal="right" vertical="center" shrinkToFit="1"/>
    </xf>
    <xf numFmtId="0" fontId="0" fillId="0" borderId="203" xfId="0" applyBorder="1" applyAlignment="1">
      <alignment horizontal="right" vertical="center" shrinkToFit="1"/>
    </xf>
    <xf numFmtId="0" fontId="8" fillId="0" borderId="0" xfId="0" applyFont="1" applyBorder="1" applyAlignment="1">
      <alignment vertical="center"/>
    </xf>
    <xf numFmtId="0" fontId="0" fillId="0" borderId="46" xfId="0" applyBorder="1" applyAlignment="1" applyProtection="1">
      <alignment horizontal="right" vertical="center" wrapText="1"/>
    </xf>
    <xf numFmtId="187" fontId="1" fillId="14" borderId="205" xfId="2" applyNumberFormat="1" applyFill="1" applyBorder="1" applyAlignment="1" applyProtection="1">
      <alignment vertical="center" shrinkToFit="1"/>
    </xf>
    <xf numFmtId="188" fontId="1" fillId="14" borderId="96" xfId="2" applyNumberFormat="1" applyFont="1" applyFill="1" applyBorder="1" applyAlignment="1" applyProtection="1">
      <alignment vertical="center" shrinkToFit="1"/>
    </xf>
    <xf numFmtId="0" fontId="1" fillId="13" borderId="106" xfId="2" applyFont="1" applyFill="1" applyBorder="1" applyAlignment="1" applyProtection="1">
      <alignment vertical="center" shrinkToFit="1"/>
      <protection locked="0"/>
    </xf>
    <xf numFmtId="0" fontId="1" fillId="13" borderId="222" xfId="2" applyFill="1" applyBorder="1" applyAlignment="1" applyProtection="1">
      <alignment vertical="center" shrinkToFit="1"/>
      <protection locked="0"/>
    </xf>
    <xf numFmtId="0" fontId="1" fillId="7" borderId="182" xfId="2" applyFont="1" applyFill="1" applyBorder="1" applyAlignment="1" applyProtection="1">
      <alignment horizontal="right" vertical="center" shrinkToFit="1"/>
      <protection locked="0"/>
    </xf>
    <xf numFmtId="0" fontId="0" fillId="7" borderId="96" xfId="2" applyFont="1" applyFill="1" applyBorder="1" applyAlignment="1" applyProtection="1">
      <alignment horizontal="center" vertical="center" shrinkToFit="1"/>
      <protection locked="0"/>
    </xf>
    <xf numFmtId="0" fontId="1" fillId="7" borderId="110" xfId="2" applyFill="1" applyBorder="1" applyAlignment="1" applyProtection="1">
      <alignment vertical="center" shrinkToFit="1"/>
      <protection locked="0"/>
    </xf>
    <xf numFmtId="188" fontId="1" fillId="7" borderId="132" xfId="2" applyNumberFormat="1" applyFont="1" applyFill="1" applyBorder="1" applyAlignment="1" applyProtection="1">
      <alignment horizontal="center" vertical="center" shrinkToFit="1"/>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5" fillId="0" borderId="0" xfId="2" applyFont="1" applyFill="1" applyBorder="1" applyAlignment="1" applyProtection="1">
      <alignment vertical="center" shrinkToFit="1"/>
    </xf>
    <xf numFmtId="0" fontId="0" fillId="0" borderId="70" xfId="0" applyBorder="1" applyAlignment="1">
      <alignment horizontal="center" vertical="center" wrapText="1"/>
    </xf>
    <xf numFmtId="0" fontId="0" fillId="0" borderId="67" xfId="0" applyFill="1" applyBorder="1" applyAlignment="1" applyProtection="1">
      <alignment horizontal="center" vertical="center" wrapText="1"/>
    </xf>
    <xf numFmtId="0" fontId="0" fillId="7" borderId="110" xfId="2" applyFont="1" applyFill="1" applyBorder="1" applyAlignment="1" applyProtection="1">
      <alignment vertical="center" shrinkToFit="1"/>
      <protection locked="0"/>
    </xf>
    <xf numFmtId="0" fontId="1" fillId="9" borderId="211" xfId="2" applyFill="1" applyBorder="1" applyAlignment="1" applyProtection="1">
      <alignment vertical="center" shrinkToFit="1"/>
      <protection locked="0"/>
    </xf>
    <xf numFmtId="0" fontId="1" fillId="0" borderId="324" xfId="2" applyFill="1" applyBorder="1" applyAlignment="1" applyProtection="1">
      <alignment vertical="center" shrinkToFit="1"/>
      <protection locked="0"/>
    </xf>
    <xf numFmtId="0" fontId="0" fillId="7" borderId="96" xfId="2" applyFont="1" applyFill="1" applyBorder="1" applyAlignment="1" applyProtection="1">
      <alignment horizontal="left" vertical="center" shrinkToFit="1"/>
      <protection locked="0"/>
    </xf>
    <xf numFmtId="0" fontId="0" fillId="7" borderId="110" xfId="2" applyFont="1" applyFill="1" applyBorder="1" applyAlignment="1" applyProtection="1">
      <alignment horizontal="left" vertical="center" shrinkToFit="1"/>
      <protection locked="0"/>
    </xf>
    <xf numFmtId="0" fontId="0" fillId="0" borderId="3" xfId="0" applyBorder="1" applyAlignment="1" applyProtection="1">
      <alignment vertical="center" wrapText="1"/>
    </xf>
    <xf numFmtId="0" fontId="0" fillId="0" borderId="62" xfId="0" applyBorder="1" applyAlignment="1" applyProtection="1">
      <alignment horizontal="left" vertical="center" wrapText="1"/>
    </xf>
    <xf numFmtId="0" fontId="1" fillId="0" borderId="79" xfId="0" applyFont="1" applyBorder="1">
      <alignment vertical="center"/>
    </xf>
    <xf numFmtId="0" fontId="1" fillId="0" borderId="335" xfId="0" applyFont="1" applyBorder="1" applyAlignment="1" applyProtection="1">
      <alignment horizontal="center" vertical="center" shrinkToFit="1"/>
      <protection locked="0"/>
    </xf>
    <xf numFmtId="0" fontId="1" fillId="0" borderId="336" xfId="0" applyFont="1" applyBorder="1" applyAlignment="1" applyProtection="1">
      <alignment horizontal="center" vertical="center" shrinkToFit="1"/>
      <protection locked="0"/>
    </xf>
    <xf numFmtId="0" fontId="1" fillId="0" borderId="337" xfId="0" applyFont="1" applyBorder="1" applyAlignment="1" applyProtection="1">
      <alignment horizontal="center" vertical="center" shrinkToFit="1"/>
      <protection locked="0"/>
    </xf>
    <xf numFmtId="0" fontId="0" fillId="1" borderId="84" xfId="0" applyFill="1" applyBorder="1" applyAlignment="1">
      <alignment horizontal="center" vertical="center"/>
    </xf>
    <xf numFmtId="0" fontId="0" fillId="1" borderId="77" xfId="0" applyFill="1" applyBorder="1" applyAlignment="1">
      <alignment horizontal="center" vertical="center"/>
    </xf>
    <xf numFmtId="0" fontId="0" fillId="1" borderId="77" xfId="0" applyFill="1" applyBorder="1" applyAlignment="1">
      <alignment horizontal="right" vertical="center"/>
    </xf>
    <xf numFmtId="0" fontId="0" fillId="1" borderId="85" xfId="0" applyFill="1" applyBorder="1" applyAlignment="1">
      <alignment horizontal="center" vertical="center"/>
    </xf>
    <xf numFmtId="0" fontId="0" fillId="1" borderId="86" xfId="0" applyFill="1" applyBorder="1" applyAlignment="1">
      <alignment horizontal="center" vertical="center"/>
    </xf>
    <xf numFmtId="0" fontId="0" fillId="1" borderId="81" xfId="0" applyFill="1" applyBorder="1" applyAlignment="1">
      <alignment horizontal="center" vertical="center"/>
    </xf>
    <xf numFmtId="0" fontId="0" fillId="1" borderId="90" xfId="0" applyFill="1" applyBorder="1" applyAlignment="1">
      <alignment horizontal="center" vertical="center"/>
    </xf>
    <xf numFmtId="0" fontId="0" fillId="1" borderId="85" xfId="0" applyFill="1" applyBorder="1" applyAlignment="1">
      <alignment horizontal="center" vertical="center" wrapText="1"/>
    </xf>
    <xf numFmtId="0" fontId="0" fillId="1" borderId="77" xfId="0" applyFill="1" applyBorder="1" applyAlignment="1">
      <alignment horizontal="center" vertical="center" wrapText="1"/>
    </xf>
    <xf numFmtId="0" fontId="0" fillId="1" borderId="92" xfId="0" applyFill="1" applyBorder="1" applyAlignment="1">
      <alignment horizontal="center" vertical="center"/>
    </xf>
    <xf numFmtId="0" fontId="0" fillId="1" borderId="192" xfId="0" applyFill="1" applyBorder="1" applyAlignment="1">
      <alignment horizontal="center" vertical="center"/>
    </xf>
    <xf numFmtId="0" fontId="0" fillId="1" borderId="165" xfId="0" applyFill="1" applyBorder="1" applyAlignment="1">
      <alignment horizontal="center" vertical="center"/>
    </xf>
    <xf numFmtId="0" fontId="0" fillId="1" borderId="189" xfId="0" applyFill="1" applyBorder="1" applyAlignment="1">
      <alignment horizontal="right" vertical="center"/>
    </xf>
    <xf numFmtId="0" fontId="0" fillId="1" borderId="188" xfId="0" applyFill="1" applyBorder="1" applyAlignment="1">
      <alignment horizontal="center" vertical="center"/>
    </xf>
    <xf numFmtId="0" fontId="0" fillId="1" borderId="189" xfId="0" applyFill="1" applyBorder="1" applyAlignment="1">
      <alignment horizontal="center" vertical="center"/>
    </xf>
    <xf numFmtId="0" fontId="0" fillId="1" borderId="96" xfId="0" applyFill="1" applyBorder="1" applyAlignment="1">
      <alignment horizontal="center" vertical="center"/>
    </xf>
    <xf numFmtId="0" fontId="0" fillId="1" borderId="169" xfId="0" applyFill="1" applyBorder="1" applyAlignment="1">
      <alignment horizontal="center" vertical="center"/>
    </xf>
    <xf numFmtId="0" fontId="0" fillId="1" borderId="0" xfId="0" applyFill="1" applyBorder="1" applyAlignment="1">
      <alignment horizontal="center" vertical="center"/>
    </xf>
    <xf numFmtId="0" fontId="0" fillId="1" borderId="191" xfId="0" applyFill="1" applyBorder="1" applyAlignment="1">
      <alignment horizontal="center" vertical="center"/>
    </xf>
    <xf numFmtId="0" fontId="0" fillId="1" borderId="188" xfId="0" applyFill="1" applyBorder="1" applyAlignment="1">
      <alignment horizontal="center" vertical="center" wrapText="1"/>
    </xf>
    <xf numFmtId="0" fontId="0" fillId="1" borderId="194" xfId="0" applyFill="1" applyBorder="1" applyAlignment="1">
      <alignment horizontal="center" vertical="center" wrapText="1"/>
    </xf>
    <xf numFmtId="0" fontId="0" fillId="1" borderId="112" xfId="0" applyFill="1" applyBorder="1" applyAlignment="1">
      <alignment horizontal="center" vertical="center"/>
    </xf>
    <xf numFmtId="0" fontId="0" fillId="1" borderId="195" xfId="0" applyFill="1" applyBorder="1" applyAlignment="1">
      <alignment horizontal="center" vertical="center"/>
    </xf>
    <xf numFmtId="0" fontId="1" fillId="1" borderId="193" xfId="0" applyFont="1" applyFill="1" applyBorder="1" applyAlignment="1" applyProtection="1">
      <alignment horizontal="center" vertical="center" shrinkToFit="1"/>
      <protection locked="0"/>
    </xf>
    <xf numFmtId="0" fontId="1" fillId="1" borderId="115" xfId="0" applyFont="1" applyFill="1" applyBorder="1" applyAlignment="1" applyProtection="1">
      <alignment horizontal="center" vertical="center" shrinkToFit="1"/>
      <protection locked="0"/>
    </xf>
    <xf numFmtId="0" fontId="1" fillId="1" borderId="118" xfId="0" applyFont="1" applyFill="1" applyBorder="1" applyAlignment="1" applyProtection="1">
      <alignment vertical="center" shrinkToFit="1"/>
      <protection locked="0"/>
    </xf>
    <xf numFmtId="0" fontId="1" fillId="1" borderId="119" xfId="0" applyFont="1" applyFill="1" applyBorder="1" applyAlignment="1" applyProtection="1">
      <alignment horizontal="center" vertical="center" shrinkToFit="1"/>
      <protection locked="0"/>
    </xf>
    <xf numFmtId="0" fontId="1" fillId="1" borderId="190" xfId="0" applyFont="1" applyFill="1" applyBorder="1" applyAlignment="1" applyProtection="1">
      <alignment horizontal="center" vertical="center" shrinkToFit="1"/>
      <protection locked="0"/>
    </xf>
    <xf numFmtId="0" fontId="1" fillId="1" borderId="186" xfId="0" applyFont="1" applyFill="1" applyBorder="1" applyAlignment="1" applyProtection="1">
      <alignment horizontal="center" vertical="center" shrinkToFit="1"/>
      <protection locked="0"/>
    </xf>
    <xf numFmtId="0" fontId="1" fillId="1" borderId="117" xfId="0" applyFont="1" applyFill="1" applyBorder="1" applyAlignment="1" applyProtection="1">
      <alignment horizontal="center" vertical="center" shrinkToFit="1"/>
      <protection locked="0"/>
    </xf>
    <xf numFmtId="0" fontId="1" fillId="1" borderId="185" xfId="0" applyFont="1" applyFill="1" applyBorder="1" applyAlignment="1" applyProtection="1">
      <alignment horizontal="center" vertical="center" shrinkToFit="1"/>
      <protection locked="0"/>
    </xf>
    <xf numFmtId="0" fontId="1" fillId="1" borderId="184" xfId="0" applyFont="1" applyFill="1" applyBorder="1" applyAlignment="1" applyProtection="1">
      <alignment horizontal="center" vertical="center" shrinkToFit="1"/>
      <protection locked="0"/>
    </xf>
    <xf numFmtId="0" fontId="1" fillId="1" borderId="187" xfId="0" applyFont="1" applyFill="1" applyBorder="1" applyAlignment="1" applyProtection="1">
      <alignment horizontal="center" vertical="center" shrinkToFit="1"/>
      <protection locked="0"/>
    </xf>
    <xf numFmtId="0" fontId="1" fillId="1" borderId="118" xfId="0" applyFont="1" applyFill="1" applyBorder="1" applyAlignment="1" applyProtection="1">
      <alignment horizontal="center" vertical="center" shrinkToFit="1"/>
      <protection locked="0"/>
    </xf>
    <xf numFmtId="0" fontId="1" fillId="0" borderId="338" xfId="0" applyFont="1" applyBorder="1">
      <alignment vertical="center"/>
    </xf>
    <xf numFmtId="0" fontId="1" fillId="0" borderId="196" xfId="0" applyFont="1" applyBorder="1" applyAlignment="1">
      <alignment horizontal="center" vertical="center" shrinkToFit="1"/>
    </xf>
    <xf numFmtId="0" fontId="1" fillId="0" borderId="277" xfId="0" applyFont="1" applyBorder="1" applyAlignment="1" applyProtection="1">
      <alignment horizontal="center" vertical="center" shrinkToFit="1"/>
      <protection locked="0"/>
    </xf>
    <xf numFmtId="0" fontId="1" fillId="0" borderId="315" xfId="0" applyFont="1" applyBorder="1" applyAlignment="1" applyProtection="1">
      <alignment horizontal="center" vertical="center" shrinkToFit="1"/>
      <protection locked="0"/>
    </xf>
    <xf numFmtId="0" fontId="1" fillId="0" borderId="273" xfId="0" applyFont="1" applyBorder="1" applyAlignment="1" applyProtection="1">
      <alignment horizontal="center" vertical="center" shrinkToFit="1"/>
      <protection locked="0"/>
    </xf>
    <xf numFmtId="0" fontId="1" fillId="0" borderId="346" xfId="0" applyFont="1" applyBorder="1" applyAlignment="1" applyProtection="1">
      <alignment horizontal="center" vertical="center" shrinkToFit="1"/>
      <protection locked="0"/>
    </xf>
    <xf numFmtId="0" fontId="1" fillId="0" borderId="344" xfId="0" applyFont="1" applyBorder="1" applyAlignment="1" applyProtection="1">
      <alignment horizontal="center" vertical="center" shrinkToFit="1"/>
      <protection locked="0"/>
    </xf>
    <xf numFmtId="0" fontId="1" fillId="0" borderId="345" xfId="0" applyFont="1" applyBorder="1" applyAlignment="1" applyProtection="1">
      <alignment horizontal="center" vertical="center" shrinkToFit="1"/>
      <protection locked="0"/>
    </xf>
    <xf numFmtId="0" fontId="1" fillId="0" borderId="106" xfId="0" applyFont="1" applyBorder="1" applyAlignment="1" applyProtection="1">
      <alignment horizontal="center" vertical="center" shrinkToFit="1"/>
      <protection locked="0"/>
    </xf>
    <xf numFmtId="0" fontId="2" fillId="0" borderId="95" xfId="0" applyFont="1" applyBorder="1" applyAlignment="1">
      <alignment horizontal="center" vertical="center" wrapText="1"/>
    </xf>
    <xf numFmtId="0" fontId="2" fillId="0" borderId="347" xfId="0" applyFont="1" applyBorder="1" applyAlignment="1">
      <alignment horizontal="center" vertical="center" wrapText="1"/>
    </xf>
    <xf numFmtId="0" fontId="0" fillId="1" borderId="340" xfId="0" applyFill="1" applyBorder="1" applyAlignment="1">
      <alignment horizontal="center" vertical="center"/>
    </xf>
    <xf numFmtId="0" fontId="0" fillId="1" borderId="233" xfId="0" applyFill="1" applyBorder="1" applyAlignment="1">
      <alignment horizontal="center" vertical="center"/>
    </xf>
    <xf numFmtId="0" fontId="0" fillId="1" borderId="234" xfId="0" applyFill="1" applyBorder="1" applyAlignment="1">
      <alignment horizontal="center" vertical="center"/>
    </xf>
    <xf numFmtId="0" fontId="0" fillId="1" borderId="234" xfId="0" applyFill="1" applyBorder="1" applyAlignment="1">
      <alignment horizontal="center" vertical="center" wrapText="1"/>
    </xf>
    <xf numFmtId="0" fontId="0" fillId="1" borderId="343" xfId="0" applyFill="1" applyBorder="1" applyAlignment="1">
      <alignment horizontal="center" vertical="center"/>
    </xf>
    <xf numFmtId="0" fontId="0" fillId="1" borderId="235" xfId="0" applyFill="1" applyBorder="1" applyAlignment="1">
      <alignment horizontal="center" vertical="center"/>
    </xf>
    <xf numFmtId="0" fontId="0" fillId="1" borderId="341" xfId="0" applyFill="1" applyBorder="1" applyAlignment="1">
      <alignment horizontal="center" vertical="center"/>
    </xf>
    <xf numFmtId="0" fontId="0" fillId="1" borderId="110" xfId="0" applyFill="1" applyBorder="1" applyAlignment="1">
      <alignment horizontal="center" vertical="center"/>
    </xf>
    <xf numFmtId="0" fontId="0" fillId="1" borderId="111" xfId="0" applyFill="1" applyBorder="1" applyAlignment="1">
      <alignment horizontal="center" vertical="center"/>
    </xf>
    <xf numFmtId="0" fontId="0" fillId="1" borderId="33" xfId="0" applyFill="1" applyBorder="1" applyAlignment="1">
      <alignment horizontal="center" vertical="center"/>
    </xf>
    <xf numFmtId="0" fontId="0" fillId="1" borderId="112" xfId="0" applyFill="1" applyBorder="1" applyAlignment="1">
      <alignment horizontal="center" vertical="center" wrapText="1"/>
    </xf>
    <xf numFmtId="0" fontId="0" fillId="1" borderId="33" xfId="0" applyFill="1" applyBorder="1" applyAlignment="1">
      <alignment horizontal="center" vertical="center" wrapText="1"/>
    </xf>
    <xf numFmtId="0" fontId="0" fillId="1" borderId="344" xfId="0" applyFill="1" applyBorder="1" applyAlignment="1">
      <alignment horizontal="center" vertical="center"/>
    </xf>
    <xf numFmtId="0" fontId="0" fillId="1" borderId="37" xfId="0" applyFill="1" applyBorder="1" applyAlignment="1">
      <alignment horizontal="center" vertical="center"/>
    </xf>
    <xf numFmtId="0" fontId="0" fillId="1" borderId="342" xfId="0" applyFill="1" applyBorder="1" applyAlignment="1">
      <alignment horizontal="center" vertical="center"/>
    </xf>
    <xf numFmtId="0" fontId="0" fillId="1" borderId="118" xfId="0" applyFill="1" applyBorder="1" applyAlignment="1">
      <alignment horizontal="center" vertical="center"/>
    </xf>
    <xf numFmtId="0" fontId="0" fillId="1" borderId="116" xfId="0" applyFill="1" applyBorder="1" applyAlignment="1">
      <alignment horizontal="center" vertical="center"/>
    </xf>
    <xf numFmtId="0" fontId="0" fillId="1" borderId="117" xfId="0" applyFill="1" applyBorder="1" applyAlignment="1">
      <alignment horizontal="center" vertical="center"/>
    </xf>
    <xf numFmtId="0" fontId="0" fillId="1" borderId="115" xfId="0" applyFill="1" applyBorder="1" applyAlignment="1">
      <alignment horizontal="center" vertical="center"/>
    </xf>
    <xf numFmtId="0" fontId="0" fillId="1" borderId="119" xfId="0" applyFill="1" applyBorder="1" applyAlignment="1">
      <alignment horizontal="center" vertical="center" wrapText="1"/>
    </xf>
    <xf numFmtId="0" fontId="0" fillId="1" borderId="115" xfId="0" applyFill="1" applyBorder="1" applyAlignment="1">
      <alignment horizontal="center" vertical="center" wrapText="1"/>
    </xf>
    <xf numFmtId="0" fontId="0" fillId="1" borderId="345" xfId="0" applyFill="1" applyBorder="1" applyAlignment="1">
      <alignment horizontal="center" vertical="center"/>
    </xf>
    <xf numFmtId="0" fontId="0" fillId="1" borderId="131" xfId="0" applyFill="1" applyBorder="1" applyAlignment="1">
      <alignment horizontal="center" vertical="center"/>
    </xf>
    <xf numFmtId="0" fontId="0" fillId="1" borderId="119" xfId="0" applyFill="1" applyBorder="1" applyAlignment="1">
      <alignment horizontal="center" vertical="center"/>
    </xf>
    <xf numFmtId="0" fontId="0" fillId="1" borderId="236" xfId="0" applyFill="1" applyBorder="1" applyAlignment="1">
      <alignment horizontal="center" vertical="center"/>
    </xf>
    <xf numFmtId="0" fontId="0" fillId="0" borderId="86" xfId="0" applyBorder="1" applyAlignment="1">
      <alignment horizontal="center" vertical="center" wrapText="1" shrinkToFit="1"/>
    </xf>
    <xf numFmtId="0" fontId="8" fillId="0" borderId="69" xfId="0" applyFont="1" applyFill="1" applyBorder="1" applyAlignment="1" applyProtection="1">
      <alignment horizontal="center" vertical="center" wrapText="1"/>
    </xf>
    <xf numFmtId="0" fontId="0" fillId="0" borderId="63" xfId="0" applyFont="1" applyFill="1" applyBorder="1" applyAlignment="1" applyProtection="1">
      <alignment horizontal="center" vertical="center" wrapText="1"/>
    </xf>
    <xf numFmtId="0" fontId="8" fillId="0" borderId="64" xfId="0" applyFont="1" applyFill="1" applyBorder="1" applyAlignment="1">
      <alignment horizontal="center" vertical="center" wrapText="1"/>
    </xf>
    <xf numFmtId="0" fontId="8" fillId="0" borderId="203" xfId="0" applyFont="1" applyFill="1" applyBorder="1" applyAlignment="1" applyProtection="1">
      <alignment horizontal="center" vertical="center" wrapText="1"/>
    </xf>
    <xf numFmtId="0" fontId="0" fillId="2" borderId="20" xfId="0" applyFill="1" applyBorder="1" applyAlignment="1">
      <alignment horizontal="left" vertical="center"/>
    </xf>
    <xf numFmtId="0" fontId="0" fillId="2" borderId="46" xfId="0" applyFill="1" applyBorder="1" applyAlignment="1">
      <alignment horizontal="center" vertical="center"/>
    </xf>
    <xf numFmtId="0" fontId="0" fillId="2" borderId="19" xfId="0" applyFill="1" applyBorder="1" applyAlignment="1">
      <alignment horizontal="center" vertical="center"/>
    </xf>
    <xf numFmtId="0" fontId="0" fillId="0" borderId="35" xfId="0" applyBorder="1" applyAlignment="1">
      <alignment horizontal="center" vertical="center" wrapText="1"/>
    </xf>
    <xf numFmtId="0" fontId="13" fillId="1" borderId="118" xfId="0" applyFont="1" applyFill="1" applyBorder="1" applyAlignment="1">
      <alignment horizontal="center" vertical="center" shrinkToFit="1"/>
    </xf>
    <xf numFmtId="0" fontId="11" fillId="0" borderId="57" xfId="0" applyFont="1" applyBorder="1" applyAlignment="1" applyProtection="1">
      <alignment horizontal="center" vertical="center" wrapText="1"/>
    </xf>
    <xf numFmtId="0" fontId="11" fillId="1" borderId="86" xfId="0" applyFont="1" applyFill="1" applyBorder="1" applyAlignment="1">
      <alignment horizontal="center" vertical="center" wrapText="1"/>
    </xf>
    <xf numFmtId="0" fontId="2" fillId="1" borderId="96" xfId="0" applyFont="1" applyFill="1" applyBorder="1" applyAlignment="1">
      <alignment horizontal="left" vertical="center" wrapText="1"/>
    </xf>
    <xf numFmtId="0" fontId="0" fillId="0" borderId="60" xfId="0" applyBorder="1" applyAlignment="1" applyProtection="1">
      <alignment horizontal="center" vertical="center"/>
    </xf>
    <xf numFmtId="0" fontId="0" fillId="0" borderId="61" xfId="0" applyBorder="1" applyAlignment="1" applyProtection="1">
      <alignment horizontal="center" vertical="center"/>
    </xf>
    <xf numFmtId="0" fontId="0" fillId="0" borderId="151" xfId="0" applyBorder="1" applyAlignment="1" applyProtection="1">
      <alignment horizontal="center" vertical="center" shrinkToFit="1"/>
    </xf>
    <xf numFmtId="0" fontId="0" fillId="0" borderId="10" xfId="0" applyBorder="1" applyAlignment="1">
      <alignment horizontal="center" vertical="center"/>
    </xf>
    <xf numFmtId="0" fontId="13" fillId="0" borderId="57" xfId="0" applyFont="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1" xfId="0" applyFont="1" applyBorder="1" applyAlignment="1">
      <alignment horizontal="left" vertical="center" wrapText="1"/>
    </xf>
    <xf numFmtId="0" fontId="0" fillId="0" borderId="63" xfId="0"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0" fillId="0" borderId="66"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 fillId="0" borderId="60" xfId="0" applyFont="1" applyBorder="1" applyAlignment="1">
      <alignment horizontal="center" vertical="center" wrapText="1"/>
    </xf>
    <xf numFmtId="0" fontId="8" fillId="0" borderId="46" xfId="0" applyFont="1" applyBorder="1" applyAlignment="1">
      <alignment horizontal="center" vertical="center"/>
    </xf>
    <xf numFmtId="0" fontId="8" fillId="0" borderId="46" xfId="0" applyFont="1" applyBorder="1" applyAlignment="1">
      <alignment horizontal="center" vertical="center" shrinkToFit="1"/>
    </xf>
    <xf numFmtId="0" fontId="8" fillId="0" borderId="50"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center" vertical="center"/>
    </xf>
    <xf numFmtId="0" fontId="8" fillId="0" borderId="6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1" fillId="2" borderId="60" xfId="0" applyFont="1" applyFill="1" applyBorder="1" applyAlignment="1">
      <alignment horizontal="center" vertical="center" wrapText="1"/>
    </xf>
    <xf numFmtId="0" fontId="0" fillId="2" borderId="62" xfId="0" applyFill="1" applyBorder="1" applyAlignment="1">
      <alignment horizontal="center" vertical="center"/>
    </xf>
    <xf numFmtId="0" fontId="11" fillId="2" borderId="61" xfId="0" applyFont="1" applyFill="1" applyBorder="1" applyAlignment="1">
      <alignment horizontal="left" vertical="center" wrapText="1"/>
    </xf>
    <xf numFmtId="0" fontId="0" fillId="2" borderId="57" xfId="0" applyFill="1" applyBorder="1" applyAlignment="1">
      <alignment horizontal="center" vertical="center" wrapText="1"/>
    </xf>
    <xf numFmtId="0" fontId="0" fillId="2" borderId="63" xfId="0" applyFill="1" applyBorder="1" applyAlignment="1">
      <alignment horizontal="center" vertical="center"/>
    </xf>
    <xf numFmtId="0" fontId="0" fillId="2" borderId="64" xfId="0" applyFill="1" applyBorder="1" applyAlignment="1">
      <alignment horizontal="center" vertical="center" wrapText="1"/>
    </xf>
    <xf numFmtId="0" fontId="8" fillId="2" borderId="65" xfId="0" applyFont="1" applyFill="1" applyBorder="1" applyAlignment="1">
      <alignment horizontal="center" vertical="center" wrapText="1"/>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0" fillId="2" borderId="19" xfId="0" applyFill="1" applyBorder="1" applyAlignment="1">
      <alignment horizontal="left" vertical="center"/>
    </xf>
    <xf numFmtId="0" fontId="8" fillId="2" borderId="46"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67" xfId="0" applyFont="1" applyFill="1" applyBorder="1" applyAlignment="1">
      <alignment horizontal="center" vertical="center"/>
    </xf>
    <xf numFmtId="0" fontId="0" fillId="0" borderId="10" xfId="0" applyBorder="1" applyAlignment="1">
      <alignment horizontal="center" vertical="center" shrinkToFit="1"/>
    </xf>
    <xf numFmtId="0" fontId="0" fillId="0" borderId="60" xfId="0" applyBorder="1" applyAlignment="1">
      <alignment horizontal="center" vertical="center" shrinkToFit="1"/>
    </xf>
    <xf numFmtId="0" fontId="0" fillId="0" borderId="151" xfId="0" applyBorder="1" applyAlignment="1">
      <alignment horizontal="center" vertical="center" wrapText="1"/>
    </xf>
    <xf numFmtId="0" fontId="11" fillId="0" borderId="76" xfId="0" applyFont="1" applyBorder="1" applyAlignment="1">
      <alignment horizontal="center" vertical="center" wrapText="1"/>
    </xf>
    <xf numFmtId="0" fontId="8" fillId="0" borderId="37" xfId="0" applyFont="1" applyBorder="1" applyAlignment="1" applyProtection="1">
      <alignment horizontal="center" vertical="center" wrapText="1"/>
    </xf>
    <xf numFmtId="0" fontId="1" fillId="0" borderId="99" xfId="0" applyFont="1" applyBorder="1" applyAlignment="1">
      <alignment horizontal="center" vertical="center" wrapText="1"/>
    </xf>
    <xf numFmtId="0" fontId="1" fillId="16" borderId="83" xfId="0" applyFont="1" applyFill="1" applyBorder="1">
      <alignment vertical="center"/>
    </xf>
    <xf numFmtId="0" fontId="0" fillId="0" borderId="83" xfId="0" applyFont="1" applyBorder="1">
      <alignment vertical="center"/>
    </xf>
    <xf numFmtId="182" fontId="0" fillId="0" borderId="139" xfId="0" applyNumberFormat="1" applyBorder="1" applyAlignment="1" applyProtection="1">
      <alignment horizontal="center" vertical="center" wrapText="1"/>
      <protection locked="0"/>
    </xf>
    <xf numFmtId="0" fontId="0" fillId="5" borderId="136" xfId="0" applyFill="1" applyBorder="1" applyAlignment="1" applyProtection="1">
      <alignment horizontal="center" vertical="center" wrapText="1"/>
    </xf>
    <xf numFmtId="0" fontId="0" fillId="0" borderId="138" xfId="0"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04" xfId="0" applyBorder="1" applyAlignment="1" applyProtection="1">
      <alignment horizontal="center" vertical="center" wrapText="1"/>
      <protection locked="0"/>
    </xf>
    <xf numFmtId="0" fontId="0" fillId="2" borderId="139" xfId="0" applyFill="1" applyBorder="1" applyAlignment="1" applyProtection="1">
      <alignment horizontal="center" vertical="center" wrapText="1"/>
      <protection locked="0"/>
    </xf>
    <xf numFmtId="3" fontId="0" fillId="0" borderId="130" xfId="0" applyNumberFormat="1" applyBorder="1" applyAlignment="1" applyProtection="1">
      <alignment horizontal="center" vertical="center" wrapText="1"/>
      <protection locked="0"/>
    </xf>
    <xf numFmtId="0" fontId="0" fillId="0" borderId="136" xfId="0" applyFill="1" applyBorder="1" applyAlignment="1" applyProtection="1">
      <alignment horizontal="center" vertical="center" wrapText="1"/>
      <protection locked="0"/>
    </xf>
    <xf numFmtId="49" fontId="0" fillId="0" borderId="136" xfId="0" applyNumberFormat="1" applyBorder="1" applyAlignment="1" applyProtection="1">
      <alignment horizontal="center" vertical="center" wrapText="1"/>
      <protection locked="0"/>
    </xf>
    <xf numFmtId="182" fontId="0" fillId="0" borderId="136" xfId="0" applyNumberFormat="1" applyBorder="1" applyAlignment="1" applyProtection="1">
      <alignment horizontal="center" vertical="center" wrapText="1"/>
      <protection locked="0"/>
    </xf>
    <xf numFmtId="3" fontId="0" fillId="0" borderId="136" xfId="0" applyNumberFormat="1" applyBorder="1" applyAlignment="1" applyProtection="1">
      <alignment horizontal="center" vertical="center" wrapText="1"/>
      <protection locked="0"/>
    </xf>
    <xf numFmtId="0" fontId="0" fillId="0" borderId="241"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194" fontId="0" fillId="0" borderId="136" xfId="0" applyNumberFormat="1" applyBorder="1" applyAlignment="1" applyProtection="1">
      <alignment horizontal="left" vertical="center" wrapText="1"/>
      <protection locked="0"/>
    </xf>
    <xf numFmtId="194" fontId="0" fillId="2" borderId="136" xfId="0" applyNumberFormat="1" applyFill="1" applyBorder="1" applyAlignment="1" applyProtection="1">
      <alignment horizontal="left" vertical="center" wrapText="1"/>
      <protection locked="0"/>
    </xf>
    <xf numFmtId="180" fontId="0" fillId="0" borderId="38" xfId="0" applyNumberFormat="1" applyBorder="1" applyAlignment="1" applyProtection="1">
      <alignment vertical="center" wrapText="1"/>
    </xf>
    <xf numFmtId="180" fontId="0" fillId="0" borderId="0" xfId="0" applyNumberFormat="1" applyBorder="1" applyAlignment="1" applyProtection="1">
      <alignment vertical="center" wrapText="1"/>
    </xf>
    <xf numFmtId="180" fontId="0" fillId="0" borderId="3" xfId="0" applyNumberFormat="1" applyBorder="1" applyAlignment="1" applyProtection="1">
      <alignment vertical="center" wrapText="1"/>
    </xf>
    <xf numFmtId="0" fontId="0" fillId="0" borderId="3" xfId="0" applyBorder="1" applyProtection="1">
      <alignment vertical="center"/>
    </xf>
    <xf numFmtId="0" fontId="11" fillId="0" borderId="61" xfId="0" applyFont="1" applyBorder="1" applyAlignment="1" applyProtection="1">
      <alignment horizontal="center" vertical="center" wrapText="1" shrinkToFit="1"/>
    </xf>
    <xf numFmtId="0" fontId="11" fillId="0" borderId="245" xfId="0" applyFont="1" applyBorder="1" applyAlignment="1" applyProtection="1">
      <alignment horizontal="center" vertical="center" wrapText="1" shrinkToFit="1"/>
    </xf>
    <xf numFmtId="0" fontId="11" fillId="0" borderId="246" xfId="0" applyFont="1" applyBorder="1" applyAlignment="1" applyProtection="1">
      <alignment horizontal="center" vertical="center" shrinkToFit="1"/>
    </xf>
    <xf numFmtId="0" fontId="11" fillId="0" borderId="32" xfId="0" applyFont="1" applyBorder="1" applyAlignment="1">
      <alignment horizontal="center" vertical="center" wrapText="1"/>
    </xf>
    <xf numFmtId="0" fontId="0" fillId="0" borderId="0" xfId="2" applyFont="1" applyFill="1" applyAlignment="1" applyProtection="1">
      <alignment vertical="center"/>
    </xf>
    <xf numFmtId="0" fontId="11" fillId="0" borderId="57" xfId="0" applyFont="1" applyBorder="1" applyAlignment="1">
      <alignment horizontal="center" vertical="center" wrapText="1"/>
    </xf>
    <xf numFmtId="0" fontId="13" fillId="0" borderId="99" xfId="0" applyFont="1"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right"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3" fillId="0" borderId="50" xfId="0" applyFont="1" applyBorder="1" applyAlignment="1">
      <alignment horizontal="center" vertical="center" wrapText="1"/>
    </xf>
    <xf numFmtId="0" fontId="8" fillId="0" borderId="6" xfId="0" applyFont="1" applyBorder="1" applyAlignment="1">
      <alignment horizontal="center" vertical="center" wrapText="1"/>
    </xf>
    <xf numFmtId="0" fontId="1" fillId="7" borderId="110" xfId="2" applyFont="1" applyFill="1" applyBorder="1" applyAlignment="1" applyProtection="1">
      <alignment vertical="center" shrinkToFit="1"/>
    </xf>
    <xf numFmtId="0" fontId="1" fillId="7" borderId="182" xfId="2" applyFill="1" applyBorder="1" applyAlignment="1" applyProtection="1">
      <alignment vertical="center" shrinkToFit="1"/>
    </xf>
    <xf numFmtId="0" fontId="1" fillId="0" borderId="110" xfId="2" applyFont="1" applyFill="1" applyBorder="1" applyAlignment="1" applyProtection="1">
      <alignment vertical="center" shrinkToFit="1"/>
    </xf>
    <xf numFmtId="0" fontId="1" fillId="0" borderId="182" xfId="2" applyFill="1" applyBorder="1" applyAlignment="1" applyProtection="1">
      <alignment vertical="center" shrinkToFit="1"/>
    </xf>
    <xf numFmtId="0" fontId="1" fillId="0" borderId="214" xfId="2" applyFont="1" applyFill="1" applyBorder="1" applyAlignment="1" applyProtection="1">
      <alignment horizontal="right" vertical="center" shrinkToFit="1"/>
    </xf>
    <xf numFmtId="0" fontId="1" fillId="0" borderId="214" xfId="2" applyFont="1" applyFill="1" applyBorder="1" applyAlignment="1" applyProtection="1">
      <alignment horizontal="center" vertical="center" shrinkToFit="1"/>
    </xf>
    <xf numFmtId="0" fontId="1" fillId="0" borderId="96" xfId="2" applyFont="1" applyFill="1" applyBorder="1" applyAlignment="1" applyProtection="1">
      <alignment vertical="center" shrinkToFit="1"/>
    </xf>
    <xf numFmtId="0" fontId="1" fillId="6" borderId="96" xfId="2" applyFont="1" applyFill="1" applyBorder="1" applyAlignment="1" applyProtection="1">
      <alignment vertical="center" shrinkToFit="1"/>
    </xf>
    <xf numFmtId="0" fontId="1" fillId="6" borderId="182" xfId="2" applyFill="1" applyBorder="1" applyAlignment="1" applyProtection="1">
      <alignment vertical="center" shrinkToFit="1"/>
    </xf>
    <xf numFmtId="0" fontId="1" fillId="7" borderId="96" xfId="2" applyFont="1" applyFill="1" applyBorder="1" applyAlignment="1" applyProtection="1">
      <alignment vertical="center" shrinkToFit="1"/>
    </xf>
    <xf numFmtId="0" fontId="0" fillId="0" borderId="96" xfId="2" applyFont="1" applyFill="1" applyBorder="1" applyAlignment="1" applyProtection="1">
      <alignment vertical="center" shrinkToFit="1"/>
    </xf>
    <xf numFmtId="0" fontId="1" fillId="7" borderId="213" xfId="2" applyFont="1" applyFill="1" applyBorder="1" applyAlignment="1" applyProtection="1">
      <alignment vertical="center" shrinkToFit="1"/>
    </xf>
    <xf numFmtId="0" fontId="1" fillId="7" borderId="133" xfId="2" applyFont="1" applyFill="1" applyBorder="1" applyAlignment="1" applyProtection="1">
      <alignment vertical="center" shrinkToFit="1"/>
    </xf>
    <xf numFmtId="0" fontId="1" fillId="7" borderId="244" xfId="2" applyFill="1" applyBorder="1" applyAlignment="1" applyProtection="1">
      <alignment vertical="center" shrinkToFit="1"/>
    </xf>
    <xf numFmtId="0" fontId="1" fillId="0" borderId="134" xfId="2" applyFill="1" applyBorder="1" applyAlignment="1" applyProtection="1">
      <alignment vertical="center" shrinkToFit="1"/>
    </xf>
    <xf numFmtId="0" fontId="1" fillId="6" borderId="134" xfId="2" applyFill="1" applyBorder="1" applyAlignment="1" applyProtection="1">
      <alignment vertical="center" shrinkToFit="1"/>
    </xf>
    <xf numFmtId="0" fontId="1" fillId="7" borderId="134" xfId="2" applyFill="1" applyBorder="1" applyAlignment="1" applyProtection="1">
      <alignment vertical="center" shrinkToFit="1"/>
    </xf>
    <xf numFmtId="0" fontId="1" fillId="6" borderId="110" xfId="2" applyFill="1" applyBorder="1" applyAlignment="1" applyProtection="1">
      <alignment vertical="center" shrinkToFit="1"/>
    </xf>
    <xf numFmtId="0" fontId="1" fillId="10" borderId="182" xfId="2" applyFill="1" applyBorder="1" applyAlignment="1" applyProtection="1">
      <alignment vertical="center" shrinkToFit="1"/>
    </xf>
    <xf numFmtId="0" fontId="1" fillId="10" borderId="211" xfId="2" applyFill="1" applyBorder="1" applyAlignment="1" applyProtection="1">
      <alignment vertical="center" shrinkToFit="1"/>
    </xf>
    <xf numFmtId="0" fontId="1" fillId="6" borderId="96" xfId="2" applyFont="1" applyFill="1" applyBorder="1" applyAlignment="1" applyProtection="1">
      <alignment horizontal="center" vertical="center" shrinkToFit="1"/>
    </xf>
    <xf numFmtId="0" fontId="1" fillId="6" borderId="182" xfId="2" applyFont="1" applyFill="1" applyBorder="1" applyAlignment="1" applyProtection="1">
      <alignment horizontal="right" vertical="center" shrinkToFit="1"/>
    </xf>
    <xf numFmtId="0" fontId="0" fillId="6" borderId="96" xfId="2" applyFont="1" applyFill="1" applyBorder="1" applyAlignment="1" applyProtection="1">
      <alignment horizontal="center" vertical="center" shrinkToFit="1"/>
    </xf>
    <xf numFmtId="0" fontId="1" fillId="6" borderId="214" xfId="2" applyFont="1" applyFill="1" applyBorder="1" applyAlignment="1" applyProtection="1">
      <alignment horizontal="right" vertical="center" shrinkToFit="1"/>
    </xf>
    <xf numFmtId="0" fontId="1" fillId="6" borderId="214" xfId="2" applyFont="1" applyFill="1" applyBorder="1" applyAlignment="1" applyProtection="1">
      <alignment horizontal="center" vertical="center" shrinkToFit="1"/>
    </xf>
    <xf numFmtId="0" fontId="1" fillId="13" borderId="106" xfId="2" applyFont="1" applyFill="1" applyBorder="1" applyAlignment="1" applyProtection="1">
      <alignment vertical="center" shrinkToFit="1"/>
    </xf>
    <xf numFmtId="0" fontId="1" fillId="13" borderId="222" xfId="2" applyFill="1" applyBorder="1" applyAlignment="1" applyProtection="1">
      <alignment vertical="center" shrinkToFit="1"/>
    </xf>
    <xf numFmtId="0" fontId="1" fillId="0" borderId="214" xfId="2" applyFill="1" applyBorder="1" applyAlignment="1" applyProtection="1">
      <alignment vertical="center" shrinkToFit="1"/>
    </xf>
    <xf numFmtId="0" fontId="1" fillId="6" borderId="224" xfId="2" applyFill="1" applyBorder="1" applyAlignment="1" applyProtection="1">
      <alignment vertical="center" shrinkToFit="1"/>
    </xf>
    <xf numFmtId="0" fontId="1" fillId="6" borderId="132" xfId="2" applyFont="1" applyFill="1" applyBorder="1" applyAlignment="1" applyProtection="1">
      <alignment vertical="center" shrinkToFit="1"/>
    </xf>
    <xf numFmtId="0" fontId="1" fillId="6" borderId="208" xfId="2" applyFill="1" applyBorder="1" applyAlignment="1" applyProtection="1">
      <alignment vertical="center" shrinkToFit="1"/>
    </xf>
    <xf numFmtId="0" fontId="1" fillId="10" borderId="96" xfId="2" applyFont="1" applyFill="1" applyBorder="1" applyAlignment="1" applyProtection="1">
      <alignment vertical="center" shrinkToFit="1"/>
    </xf>
    <xf numFmtId="0" fontId="0" fillId="0" borderId="130" xfId="0" applyBorder="1" applyAlignment="1" applyProtection="1">
      <alignment horizontal="center" vertical="center" wrapText="1"/>
      <protection locked="0"/>
    </xf>
    <xf numFmtId="0" fontId="0" fillId="1" borderId="190" xfId="0" applyFont="1" applyFill="1" applyBorder="1" applyAlignment="1" applyProtection="1">
      <alignment horizontal="center" vertical="center" shrinkToFit="1"/>
      <protection locked="0"/>
    </xf>
    <xf numFmtId="0" fontId="0" fillId="1" borderId="119" xfId="0" applyFont="1" applyFill="1" applyBorder="1" applyAlignment="1" applyProtection="1">
      <alignment horizontal="center" vertical="center" shrinkToFit="1"/>
      <protection locked="0"/>
    </xf>
    <xf numFmtId="0" fontId="40" fillId="0" borderId="0" xfId="0" applyFont="1" applyAlignment="1">
      <alignment horizontal="left" vertical="center"/>
    </xf>
    <xf numFmtId="196" fontId="1" fillId="0" borderId="58" xfId="0" applyNumberFormat="1" applyFont="1" applyBorder="1" applyAlignment="1">
      <alignment vertical="center" wrapText="1"/>
    </xf>
    <xf numFmtId="196" fontId="0" fillId="0" borderId="30" xfId="0" applyNumberFormat="1" applyFont="1" applyBorder="1" applyAlignment="1">
      <alignment vertical="center" wrapText="1"/>
    </xf>
    <xf numFmtId="0" fontId="0" fillId="1" borderId="349" xfId="0" applyFill="1" applyBorder="1" applyAlignment="1">
      <alignment horizontal="center" vertical="center" wrapText="1"/>
    </xf>
    <xf numFmtId="0" fontId="13" fillId="1" borderId="86" xfId="0" applyFont="1" applyFill="1" applyBorder="1" applyAlignment="1">
      <alignment horizontal="left" vertical="center" wrapText="1"/>
    </xf>
    <xf numFmtId="0" fontId="0" fillId="1" borderId="350" xfId="0" applyFill="1" applyBorder="1" applyAlignment="1">
      <alignment horizontal="center" vertical="center" wrapText="1"/>
    </xf>
    <xf numFmtId="0" fontId="13" fillId="1" borderId="96" xfId="0" applyFont="1" applyFill="1" applyBorder="1" applyAlignment="1">
      <alignment horizontal="left" vertical="center" wrapText="1"/>
    </xf>
    <xf numFmtId="0" fontId="0" fillId="1" borderId="351" xfId="0" applyFill="1" applyBorder="1" applyAlignment="1">
      <alignment horizontal="center" vertical="center" wrapText="1"/>
    </xf>
    <xf numFmtId="0" fontId="0" fillId="0" borderId="110"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0" xfId="0" applyBorder="1" applyAlignment="1" applyProtection="1">
      <alignment horizontal="left" vertical="center" wrapText="1"/>
    </xf>
    <xf numFmtId="0" fontId="0" fillId="0" borderId="37" xfId="0" applyBorder="1" applyAlignment="1" applyProtection="1">
      <alignment horizontal="left" vertical="center" wrapText="1"/>
    </xf>
    <xf numFmtId="0" fontId="8" fillId="0" borderId="104" xfId="0" applyFont="1" applyBorder="1" applyAlignment="1" applyProtection="1">
      <alignment vertical="center" wrapText="1"/>
      <protection locked="0"/>
    </xf>
    <xf numFmtId="0" fontId="8" fillId="0" borderId="148" xfId="0" applyFont="1" applyBorder="1" applyAlignment="1" applyProtection="1">
      <alignment vertical="center" wrapText="1"/>
    </xf>
    <xf numFmtId="0" fontId="0" fillId="0" borderId="1" xfId="0" applyBorder="1" applyAlignment="1" applyProtection="1">
      <alignment vertical="center" wrapText="1"/>
    </xf>
    <xf numFmtId="0" fontId="0" fillId="0" borderId="126" xfId="0" applyBorder="1" applyAlignment="1" applyProtection="1">
      <alignment horizontal="left" vertical="center" wrapText="1"/>
    </xf>
    <xf numFmtId="0" fontId="0" fillId="0" borderId="59" xfId="0" applyBorder="1" applyAlignment="1" applyProtection="1">
      <alignment horizontal="left" vertical="center" wrapText="1"/>
    </xf>
    <xf numFmtId="0" fontId="0" fillId="0" borderId="124" xfId="0" applyBorder="1" applyAlignment="1" applyProtection="1">
      <alignment horizontal="right" vertical="center" wrapText="1"/>
    </xf>
    <xf numFmtId="0" fontId="0" fillId="0" borderId="8" xfId="0" applyBorder="1" applyAlignment="1" applyProtection="1">
      <alignment horizontal="center" vertical="center" wrapText="1"/>
    </xf>
    <xf numFmtId="195" fontId="0" fillId="0" borderId="353" xfId="0" applyNumberFormat="1" applyBorder="1" applyAlignment="1" applyProtection="1">
      <alignment horizontal="center" vertical="center" wrapText="1"/>
    </xf>
    <xf numFmtId="0" fontId="0" fillId="0" borderId="71" xfId="0" applyBorder="1" applyAlignment="1" applyProtection="1">
      <alignment horizontal="center" vertical="center" wrapText="1"/>
    </xf>
    <xf numFmtId="195" fontId="0" fillId="0" borderId="57" xfId="0" applyNumberFormat="1" applyBorder="1" applyAlignment="1" applyProtection="1">
      <alignment horizontal="center" vertical="center" wrapText="1"/>
    </xf>
    <xf numFmtId="196" fontId="1" fillId="0" borderId="58" xfId="0" applyNumberFormat="1" applyFont="1" applyFill="1" applyBorder="1" applyAlignment="1">
      <alignment vertical="center" wrapText="1"/>
    </xf>
    <xf numFmtId="196" fontId="0" fillId="0" borderId="59" xfId="0" applyNumberFormat="1" applyFont="1" applyFill="1" applyBorder="1" applyAlignment="1">
      <alignment vertical="center" wrapText="1"/>
    </xf>
    <xf numFmtId="0" fontId="0" fillId="0" borderId="130" xfId="0" applyFill="1" applyBorder="1" applyAlignment="1" applyProtection="1">
      <alignment horizontal="center" vertical="center" wrapText="1"/>
      <protection locked="0"/>
    </xf>
    <xf numFmtId="0" fontId="0" fillId="0" borderId="213" xfId="0" applyFill="1" applyBorder="1" applyAlignment="1">
      <alignment horizontal="center" vertical="center" wrapText="1"/>
    </xf>
    <xf numFmtId="0" fontId="0" fillId="0" borderId="162" xfId="0" applyFill="1" applyBorder="1" applyAlignment="1">
      <alignment horizontal="center" vertical="center" wrapText="1"/>
    </xf>
    <xf numFmtId="0" fontId="0" fillId="0" borderId="136" xfId="0" applyFill="1" applyBorder="1" applyAlignment="1" applyProtection="1">
      <alignment vertical="center" wrapText="1"/>
      <protection locked="0"/>
    </xf>
    <xf numFmtId="0" fontId="8" fillId="0" borderId="169"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right" vertical="center" wrapText="1"/>
    </xf>
    <xf numFmtId="0" fontId="0" fillId="0" borderId="34" xfId="0" applyFill="1" applyBorder="1" applyAlignment="1">
      <alignment vertical="center" wrapText="1"/>
    </xf>
    <xf numFmtId="0" fontId="1" fillId="6" borderId="182" xfId="2" applyFill="1" applyBorder="1" applyAlignment="1" applyProtection="1">
      <alignment vertical="center" shrinkToFit="1"/>
      <protection locked="0"/>
    </xf>
    <xf numFmtId="0" fontId="0" fillId="0" borderId="96" xfId="2" applyFont="1" applyFill="1" applyBorder="1" applyAlignment="1" applyProtection="1">
      <alignment horizontal="left" vertical="center" shrinkToFit="1"/>
    </xf>
    <xf numFmtId="0" fontId="1" fillId="6" borderId="110" xfId="2" applyFont="1" applyFill="1" applyBorder="1" applyAlignment="1" applyProtection="1">
      <alignment vertical="center" shrinkToFit="1"/>
      <protection locked="0"/>
    </xf>
    <xf numFmtId="0" fontId="1" fillId="6" borderId="134" xfId="2" applyFill="1" applyBorder="1" applyAlignment="1" applyProtection="1">
      <alignment vertical="center" shrinkToFit="1"/>
      <protection locked="0"/>
    </xf>
    <xf numFmtId="0" fontId="1" fillId="14" borderId="134" xfId="2" applyFill="1" applyBorder="1" applyAlignment="1" applyProtection="1">
      <alignment vertical="center" shrinkToFit="1"/>
      <protection locked="0"/>
    </xf>
    <xf numFmtId="0" fontId="1" fillId="14" borderId="110" xfId="2" applyFont="1" applyFill="1" applyBorder="1" applyAlignment="1" applyProtection="1">
      <alignment vertical="center" shrinkToFit="1"/>
      <protection locked="0"/>
    </xf>
    <xf numFmtId="0" fontId="1" fillId="0" borderId="354" xfId="2" applyFill="1" applyBorder="1" applyAlignment="1" applyProtection="1">
      <alignment vertical="center" shrinkToFit="1"/>
    </xf>
    <xf numFmtId="0" fontId="1" fillId="0" borderId="355" xfId="0" applyFont="1" applyBorder="1" applyAlignment="1" applyProtection="1">
      <alignment vertical="center" wrapText="1"/>
      <protection locked="0"/>
    </xf>
    <xf numFmtId="0" fontId="0" fillId="7" borderId="0" xfId="2" applyFont="1" applyFill="1" applyAlignment="1" applyProtection="1">
      <alignment vertical="center" shrinkToFit="1"/>
    </xf>
    <xf numFmtId="187" fontId="0" fillId="14" borderId="96" xfId="2" applyNumberFormat="1" applyFont="1" applyFill="1" applyBorder="1" applyAlignment="1" applyProtection="1">
      <alignment vertical="center" shrinkToFit="1"/>
      <protection locked="0"/>
    </xf>
    <xf numFmtId="187" fontId="1" fillId="14" borderId="328" xfId="2" applyNumberFormat="1" applyFill="1" applyBorder="1" applyAlignment="1" applyProtection="1">
      <alignment vertical="center" shrinkToFit="1"/>
      <protection locked="0"/>
    </xf>
    <xf numFmtId="0" fontId="1" fillId="6" borderId="162" xfId="2" applyFont="1" applyFill="1" applyBorder="1" applyAlignment="1" applyProtection="1">
      <alignment vertical="center" shrinkToFit="1"/>
      <protection locked="0"/>
    </xf>
    <xf numFmtId="0" fontId="6" fillId="0" borderId="0" xfId="1" applyFont="1" applyFill="1" applyAlignment="1" applyProtection="1">
      <alignment horizontal="center" vertical="center"/>
    </xf>
    <xf numFmtId="0" fontId="0" fillId="0" borderId="0" xfId="0" applyAlignment="1" applyProtection="1">
      <alignment vertical="center"/>
    </xf>
    <xf numFmtId="0" fontId="8" fillId="0" borderId="110"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189" fontId="0" fillId="12" borderId="38" xfId="0" applyNumberFormat="1" applyFill="1" applyBorder="1" applyAlignment="1" applyProtection="1">
      <alignment horizontal="center" vertical="center" wrapText="1"/>
      <protection locked="0"/>
    </xf>
    <xf numFmtId="189" fontId="0" fillId="12" borderId="130" xfId="0" applyNumberFormat="1" applyFill="1" applyBorder="1" applyAlignment="1" applyProtection="1">
      <alignment horizontal="center" vertical="center" wrapText="1"/>
      <protection locked="0"/>
    </xf>
    <xf numFmtId="0" fontId="0" fillId="12" borderId="257" xfId="0" applyFill="1" applyBorder="1" applyAlignment="1" applyProtection="1">
      <alignment horizontal="center" vertical="center" wrapText="1"/>
      <protection locked="0"/>
    </xf>
    <xf numFmtId="0" fontId="0" fillId="12" borderId="34" xfId="0" applyFill="1" applyBorder="1" applyAlignment="1" applyProtection="1">
      <alignment horizontal="center" vertical="center" wrapText="1"/>
      <protection locked="0"/>
    </xf>
    <xf numFmtId="0" fontId="0" fillId="12" borderId="248" xfId="0" applyFill="1" applyBorder="1" applyAlignment="1" applyProtection="1">
      <alignment horizontal="center" vertical="center" wrapText="1"/>
      <protection locked="0"/>
    </xf>
    <xf numFmtId="180" fontId="0" fillId="0" borderId="38" xfId="0" applyNumberFormat="1" applyBorder="1" applyAlignment="1" applyProtection="1">
      <alignment horizontal="center" vertical="center" wrapText="1"/>
    </xf>
    <xf numFmtId="180" fontId="0" fillId="0" borderId="7" xfId="0" applyNumberFormat="1" applyBorder="1" applyAlignment="1" applyProtection="1">
      <alignment horizontal="center" vertical="center" wrapText="1"/>
    </xf>
    <xf numFmtId="180" fontId="0" fillId="0" borderId="130" xfId="0" applyNumberFormat="1" applyBorder="1" applyAlignment="1" applyProtection="1">
      <alignment horizontal="center" vertical="center" wrapText="1"/>
    </xf>
    <xf numFmtId="180" fontId="0" fillId="2" borderId="38" xfId="0" applyNumberFormat="1" applyFill="1" applyBorder="1" applyAlignment="1" applyProtection="1">
      <alignment horizontal="center" vertical="center" wrapText="1"/>
    </xf>
    <xf numFmtId="180" fontId="0" fillId="2" borderId="7" xfId="0" applyNumberFormat="1" applyFill="1" applyBorder="1" applyAlignment="1" applyProtection="1">
      <alignment horizontal="center" vertical="center" wrapText="1"/>
    </xf>
    <xf numFmtId="180" fontId="0" fillId="2" borderId="130" xfId="0" applyNumberFormat="1" applyFill="1" applyBorder="1" applyAlignment="1" applyProtection="1">
      <alignment horizontal="center" vertical="center" wrapText="1"/>
    </xf>
    <xf numFmtId="0" fontId="3" fillId="11" borderId="250" xfId="0" applyFont="1" applyFill="1" applyBorder="1" applyAlignment="1" applyProtection="1">
      <alignment horizontal="center" vertical="center" wrapText="1"/>
    </xf>
    <xf numFmtId="0" fontId="3" fillId="11" borderId="242" xfId="0" applyFont="1" applyFill="1" applyBorder="1" applyAlignment="1" applyProtection="1">
      <alignment horizontal="center" vertical="center" wrapText="1"/>
    </xf>
    <xf numFmtId="0" fontId="3" fillId="11" borderId="243" xfId="0" applyFont="1" applyFill="1" applyBorder="1" applyAlignment="1" applyProtection="1">
      <alignment horizontal="center" vertical="center" wrapText="1"/>
    </xf>
    <xf numFmtId="0" fontId="0" fillId="0" borderId="110" xfId="0" applyBorder="1" applyAlignment="1" applyProtection="1">
      <alignment horizontal="center" vertical="center" wrapText="1"/>
    </xf>
    <xf numFmtId="0" fontId="0" fillId="0" borderId="3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2" borderId="110"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3" fillId="11" borderId="250" xfId="0" applyFont="1" applyFill="1" applyBorder="1" applyAlignment="1" applyProtection="1">
      <alignment horizontal="center" vertical="center" shrinkToFit="1"/>
    </xf>
    <xf numFmtId="0" fontId="3" fillId="11" borderId="242" xfId="0" applyFont="1" applyFill="1" applyBorder="1" applyAlignment="1" applyProtection="1">
      <alignment horizontal="center" vertical="center" shrinkToFit="1"/>
    </xf>
    <xf numFmtId="0" fontId="3" fillId="11" borderId="243" xfId="0" applyFont="1" applyFill="1" applyBorder="1" applyAlignment="1" applyProtection="1">
      <alignment horizontal="center" vertical="center" shrinkToFit="1"/>
    </xf>
    <xf numFmtId="0" fontId="0" fillId="2" borderId="162" xfId="0" applyFill="1" applyBorder="1" applyAlignment="1" applyProtection="1">
      <alignment horizontal="center" vertical="center" wrapText="1"/>
    </xf>
    <xf numFmtId="0" fontId="0" fillId="2" borderId="163" xfId="0" applyFill="1"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162" xfId="0" applyBorder="1" applyAlignment="1" applyProtection="1">
      <alignment horizontal="center" vertical="center" wrapText="1"/>
    </xf>
    <xf numFmtId="0" fontId="1" fillId="0" borderId="162" xfId="0" applyFont="1" applyBorder="1" applyAlignment="1">
      <alignment horizontal="center" vertical="center" wrapText="1"/>
    </xf>
    <xf numFmtId="0" fontId="1" fillId="0" borderId="163" xfId="0" applyFont="1" applyBorder="1" applyAlignment="1">
      <alignment horizontal="center" vertical="center" wrapText="1"/>
    </xf>
    <xf numFmtId="0" fontId="0" fillId="0" borderId="163" xfId="0" applyBorder="1" applyAlignment="1" applyProtection="1">
      <alignment horizontal="center" vertical="center" wrapText="1"/>
    </xf>
    <xf numFmtId="0" fontId="0" fillId="0" borderId="1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9" fontId="0" fillId="0" borderId="38" xfId="0" applyNumberFormat="1" applyBorder="1" applyAlignment="1" applyProtection="1">
      <alignment horizontal="center" vertical="center" wrapText="1"/>
      <protection locked="0"/>
    </xf>
    <xf numFmtId="189" fontId="0" fillId="0" borderId="130" xfId="0" applyNumberForma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181" fontId="0" fillId="0" borderId="16" xfId="0" applyNumberFormat="1" applyBorder="1" applyAlignment="1" applyProtection="1">
      <alignment horizontal="center" vertical="center" wrapText="1"/>
      <protection locked="0"/>
    </xf>
    <xf numFmtId="181" fontId="0" fillId="0" borderId="0" xfId="0" applyNumberFormat="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0" fontId="0" fillId="0" borderId="162" xfId="0" applyBorder="1" applyAlignment="1" applyProtection="1">
      <alignment horizontal="center" vertical="center" shrinkToFit="1"/>
    </xf>
    <xf numFmtId="0" fontId="0" fillId="0" borderId="169" xfId="0" applyBorder="1" applyAlignment="1" applyProtection="1">
      <alignment horizontal="center" vertical="center" shrinkToFit="1"/>
    </xf>
    <xf numFmtId="0" fontId="0" fillId="0" borderId="163" xfId="0" applyBorder="1" applyAlignment="1" applyProtection="1">
      <alignment horizontal="center" vertical="center" shrinkToFit="1"/>
    </xf>
    <xf numFmtId="0" fontId="0" fillId="0" borderId="169" xfId="0" applyBorder="1" applyAlignment="1" applyProtection="1">
      <alignment horizontal="center" vertical="center" wrapText="1"/>
    </xf>
    <xf numFmtId="0" fontId="0" fillId="0" borderId="33" xfId="0" applyBorder="1" applyProtection="1">
      <alignment vertical="center"/>
    </xf>
    <xf numFmtId="0" fontId="0" fillId="0" borderId="213" xfId="0" applyBorder="1" applyAlignment="1" applyProtection="1">
      <alignment horizontal="center" vertical="center" wrapText="1"/>
    </xf>
    <xf numFmtId="0" fontId="0" fillId="0" borderId="166" xfId="0" applyBorder="1" applyAlignment="1" applyProtection="1">
      <alignment horizontal="center" vertical="center" wrapText="1"/>
    </xf>
    <xf numFmtId="181" fontId="0" fillId="12" borderId="16" xfId="0" applyNumberFormat="1" applyFill="1" applyBorder="1" applyAlignment="1" applyProtection="1">
      <alignment horizontal="center" vertical="center" wrapText="1"/>
      <protection locked="0"/>
    </xf>
    <xf numFmtId="181" fontId="0" fillId="12" borderId="0" xfId="0" applyNumberFormat="1" applyFill="1" applyBorder="1" applyAlignment="1" applyProtection="1">
      <alignment horizontal="center" vertical="center" wrapText="1"/>
      <protection locked="0"/>
    </xf>
    <xf numFmtId="181" fontId="0" fillId="12" borderId="2" xfId="0" applyNumberFormat="1" applyFill="1" applyBorder="1" applyAlignment="1" applyProtection="1">
      <alignment horizontal="center" vertical="center" wrapText="1"/>
      <protection locked="0"/>
    </xf>
    <xf numFmtId="186" fontId="0" fillId="2" borderId="16" xfId="0" applyNumberFormat="1" applyFill="1" applyBorder="1" applyAlignment="1" applyProtection="1">
      <alignment horizontal="center" vertical="center" wrapText="1"/>
      <protection locked="0"/>
    </xf>
    <xf numFmtId="186" fontId="0" fillId="2" borderId="0" xfId="0" applyNumberFormat="1" applyFill="1" applyBorder="1" applyAlignment="1" applyProtection="1">
      <alignment horizontal="center" vertical="center" wrapText="1"/>
      <protection locked="0"/>
    </xf>
    <xf numFmtId="186" fontId="0" fillId="2" borderId="2" xfId="0" applyNumberFormat="1" applyFill="1" applyBorder="1" applyAlignment="1" applyProtection="1">
      <alignment horizontal="center" vertical="center" wrapText="1"/>
      <protection locked="0"/>
    </xf>
    <xf numFmtId="0" fontId="0" fillId="12" borderId="38" xfId="0" applyFill="1" applyBorder="1" applyAlignment="1" applyProtection="1">
      <alignment horizontal="center" vertical="center" wrapText="1"/>
      <protection locked="0"/>
    </xf>
    <xf numFmtId="0" fontId="0" fillId="12" borderId="7" xfId="0" applyFill="1" applyBorder="1" applyAlignment="1" applyProtection="1">
      <alignment horizontal="center" vertical="center" wrapText="1"/>
      <protection locked="0"/>
    </xf>
    <xf numFmtId="0" fontId="0" fillId="12" borderId="130" xfId="0" applyFill="1" applyBorder="1" applyAlignment="1" applyProtection="1">
      <alignment horizontal="center" vertical="center" wrapText="1"/>
      <protection locked="0"/>
    </xf>
    <xf numFmtId="177" fontId="0" fillId="2" borderId="45" xfId="0" applyNumberFormat="1" applyFill="1" applyBorder="1" applyAlignment="1" applyProtection="1">
      <alignment horizontal="center" vertical="center" wrapText="1"/>
      <protection locked="0"/>
    </xf>
    <xf numFmtId="177" fontId="0" fillId="2" borderId="124" xfId="0" applyNumberFormat="1" applyFill="1" applyBorder="1" applyAlignment="1" applyProtection="1">
      <alignment horizontal="center" vertical="center" wrapText="1"/>
      <protection locked="0"/>
    </xf>
    <xf numFmtId="177" fontId="0" fillId="2" borderId="100" xfId="0" applyNumberFormat="1" applyFill="1" applyBorder="1" applyAlignment="1" applyProtection="1">
      <alignment horizontal="center" vertical="center" wrapText="1"/>
      <protection locked="0"/>
    </xf>
    <xf numFmtId="178" fontId="0" fillId="2" borderId="38" xfId="0" applyNumberFormat="1" applyFill="1" applyBorder="1" applyAlignment="1" applyProtection="1">
      <alignment horizontal="center" vertical="center" wrapText="1"/>
      <protection locked="0"/>
    </xf>
    <xf numFmtId="178" fontId="0" fillId="2" borderId="7" xfId="0" applyNumberFormat="1" applyFill="1" applyBorder="1" applyAlignment="1" applyProtection="1">
      <alignment horizontal="center" vertical="center" wrapText="1"/>
      <protection locked="0"/>
    </xf>
    <xf numFmtId="178" fontId="0" fillId="2" borderId="130" xfId="0" applyNumberFormat="1" applyFill="1" applyBorder="1" applyAlignment="1" applyProtection="1">
      <alignment horizontal="center" vertical="center" wrapText="1"/>
      <protection locked="0"/>
    </xf>
    <xf numFmtId="183" fontId="0" fillId="2" borderId="16" xfId="0" quotePrefix="1" applyNumberFormat="1" applyFill="1" applyBorder="1" applyAlignment="1" applyProtection="1">
      <alignment horizontal="center" vertical="center" wrapText="1"/>
      <protection locked="0"/>
    </xf>
    <xf numFmtId="183" fontId="0" fillId="2" borderId="0" xfId="0" quotePrefix="1" applyNumberFormat="1" applyFill="1" applyBorder="1" applyAlignment="1" applyProtection="1">
      <alignment horizontal="center" vertical="center" wrapText="1"/>
      <protection locked="0"/>
    </xf>
    <xf numFmtId="183" fontId="0" fillId="2" borderId="2" xfId="0" quotePrefix="1" applyNumberFormat="1" applyFill="1" applyBorder="1" applyAlignment="1" applyProtection="1">
      <alignment horizontal="center" vertical="center" wrapText="1"/>
      <protection locked="0"/>
    </xf>
    <xf numFmtId="0" fontId="11" fillId="0" borderId="38" xfId="0" applyFont="1" applyBorder="1" applyAlignment="1" applyProtection="1">
      <alignment horizontal="center" vertical="center" wrapText="1"/>
    </xf>
    <xf numFmtId="0" fontId="0" fillId="0" borderId="130" xfId="0" applyBorder="1" applyAlignment="1" applyProtection="1">
      <alignment horizontal="center" vertical="center" wrapText="1"/>
    </xf>
    <xf numFmtId="0" fontId="0" fillId="0" borderId="189" xfId="0" applyFill="1" applyBorder="1" applyAlignment="1" applyProtection="1">
      <alignment horizontal="center" vertical="center" wrapText="1"/>
    </xf>
    <xf numFmtId="0" fontId="0" fillId="0" borderId="170" xfId="0" applyFill="1" applyBorder="1" applyAlignment="1" applyProtection="1">
      <alignment horizontal="center" vertical="center" wrapText="1"/>
    </xf>
    <xf numFmtId="0" fontId="0" fillId="5" borderId="162" xfId="0" applyFill="1" applyBorder="1" applyAlignment="1" applyProtection="1">
      <alignment horizontal="center" vertical="center" wrapText="1"/>
    </xf>
    <xf numFmtId="0" fontId="0" fillId="5" borderId="163" xfId="0" applyFill="1" applyBorder="1" applyAlignment="1" applyProtection="1">
      <alignment horizontal="center" vertical="center" wrapText="1"/>
    </xf>
    <xf numFmtId="0" fontId="0" fillId="0" borderId="133"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26" xfId="0" applyBorder="1" applyAlignment="1" applyProtection="1">
      <alignment horizontal="center" vertical="center" wrapText="1"/>
    </xf>
    <xf numFmtId="177" fontId="0" fillId="0" borderId="45" xfId="0" applyNumberFormat="1" applyBorder="1" applyAlignment="1" applyProtection="1">
      <alignment horizontal="center" vertical="center" wrapText="1"/>
      <protection locked="0"/>
    </xf>
    <xf numFmtId="177" fontId="0" fillId="0" borderId="124" xfId="0" applyNumberFormat="1" applyBorder="1" applyAlignment="1" applyProtection="1">
      <alignment horizontal="center" vertical="center" wrapText="1"/>
      <protection locked="0"/>
    </xf>
    <xf numFmtId="177" fontId="0" fillId="0" borderId="100" xfId="0" applyNumberFormat="1" applyBorder="1" applyAlignment="1" applyProtection="1">
      <alignment horizontal="center" vertical="center" wrapText="1"/>
      <protection locked="0"/>
    </xf>
    <xf numFmtId="180" fontId="0" fillId="0" borderId="38" xfId="0" applyNumberFormat="1" applyBorder="1" applyAlignment="1" applyProtection="1">
      <alignment horizontal="center" vertical="center" wrapText="1"/>
      <protection locked="0"/>
    </xf>
    <xf numFmtId="180" fontId="0" fillId="0" borderId="7" xfId="0" applyNumberFormat="1" applyBorder="1" applyAlignment="1" applyProtection="1">
      <alignment horizontal="center" vertical="center" wrapText="1"/>
      <protection locked="0"/>
    </xf>
    <xf numFmtId="180" fontId="0" fillId="0" borderId="130" xfId="0" applyNumberFormat="1" applyBorder="1" applyAlignment="1" applyProtection="1">
      <alignment horizontal="center" vertical="center" wrapText="1"/>
      <protection locked="0"/>
    </xf>
    <xf numFmtId="183" fontId="0" fillId="0" borderId="16" xfId="0" quotePrefix="1" applyNumberFormat="1" applyBorder="1" applyAlignment="1" applyProtection="1">
      <alignment horizontal="center" vertical="center" wrapText="1"/>
      <protection locked="0"/>
    </xf>
    <xf numFmtId="183" fontId="0" fillId="0" borderId="0" xfId="0" quotePrefix="1" applyNumberFormat="1" applyBorder="1" applyAlignment="1" applyProtection="1">
      <alignment horizontal="center" vertical="center" wrapText="1"/>
      <protection locked="0"/>
    </xf>
    <xf numFmtId="183" fontId="0" fillId="0" borderId="2" xfId="0" quotePrefix="1" applyNumberFormat="1" applyBorder="1" applyAlignment="1" applyProtection="1">
      <alignment horizontal="center" vertical="center" wrapText="1"/>
      <protection locked="0"/>
    </xf>
    <xf numFmtId="0" fontId="0" fillId="0" borderId="165" xfId="0" applyBorder="1" applyAlignment="1" applyProtection="1">
      <alignment horizontal="center" vertical="center" wrapText="1"/>
    </xf>
    <xf numFmtId="0" fontId="0" fillId="0" borderId="170" xfId="0" applyBorder="1" applyAlignment="1" applyProtection="1">
      <alignment horizontal="center" vertical="center" wrapText="1"/>
    </xf>
    <xf numFmtId="0" fontId="0" fillId="0" borderId="96" xfId="0" applyFill="1" applyBorder="1" applyAlignment="1" applyProtection="1">
      <alignment horizontal="center" vertical="center" wrapText="1"/>
    </xf>
    <xf numFmtId="0" fontId="0" fillId="0" borderId="164" xfId="0" applyFill="1" applyBorder="1" applyAlignment="1" applyProtection="1">
      <alignment horizontal="center" vertical="center" wrapText="1"/>
    </xf>
    <xf numFmtId="0" fontId="0" fillId="0" borderId="164" xfId="0" applyBorder="1" applyAlignment="1" applyProtection="1">
      <alignment horizontal="center" vertical="center" wrapText="1"/>
    </xf>
    <xf numFmtId="0" fontId="0" fillId="0" borderId="139" xfId="0" applyFill="1" applyBorder="1" applyAlignment="1" applyProtection="1">
      <alignment horizontal="center" vertical="center" wrapText="1"/>
      <protection locked="0"/>
    </xf>
    <xf numFmtId="0" fontId="0" fillId="0" borderId="142" xfId="0" applyFill="1" applyBorder="1" applyAlignment="1" applyProtection="1">
      <alignment horizontal="center" vertical="center" wrapText="1"/>
      <protection locked="0"/>
    </xf>
    <xf numFmtId="0" fontId="0" fillId="0" borderId="11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213" xfId="0" applyFill="1" applyBorder="1" applyAlignment="1">
      <alignment horizontal="center" vertical="center" wrapText="1"/>
    </xf>
    <xf numFmtId="0" fontId="0" fillId="0" borderId="165" xfId="0" applyFill="1" applyBorder="1" applyAlignment="1">
      <alignment horizontal="center" vertical="center" wrapText="1"/>
    </xf>
    <xf numFmtId="0" fontId="0" fillId="0" borderId="139" xfId="0" applyFill="1" applyBorder="1" applyAlignment="1" applyProtection="1">
      <alignment horizontal="left" vertical="center" wrapText="1"/>
      <protection locked="0"/>
    </xf>
    <xf numFmtId="0" fontId="0" fillId="0" borderId="138" xfId="0" applyFill="1" applyBorder="1" applyAlignment="1" applyProtection="1">
      <alignment horizontal="left" vertical="center" wrapText="1"/>
      <protection locked="0"/>
    </xf>
    <xf numFmtId="0" fontId="8" fillId="0" borderId="17" xfId="0" applyFont="1" applyFill="1" applyBorder="1" applyAlignment="1">
      <alignment horizontal="center" vertical="center" wrapText="1"/>
    </xf>
    <xf numFmtId="0" fontId="8" fillId="0" borderId="332" xfId="0" applyFont="1" applyFill="1" applyBorder="1" applyAlignment="1">
      <alignment horizontal="center" vertical="center" wrapText="1"/>
    </xf>
    <xf numFmtId="186" fontId="0" fillId="0" borderId="16" xfId="0" applyNumberFormat="1" applyBorder="1" applyAlignment="1" applyProtection="1">
      <alignment horizontal="center" vertical="center" wrapText="1"/>
      <protection locked="0"/>
    </xf>
    <xf numFmtId="186" fontId="0" fillId="0" borderId="0" xfId="0" applyNumberFormat="1" applyBorder="1" applyAlignment="1" applyProtection="1">
      <alignment horizontal="center" vertical="center" wrapText="1"/>
      <protection locked="0"/>
    </xf>
    <xf numFmtId="186" fontId="0" fillId="0" borderId="2" xfId="0" applyNumberFormat="1" applyBorder="1" applyAlignment="1" applyProtection="1">
      <alignment horizontal="center" vertical="center" wrapText="1"/>
      <protection locked="0"/>
    </xf>
    <xf numFmtId="186" fontId="0" fillId="0" borderId="38" xfId="0" applyNumberFormat="1" applyBorder="1" applyAlignment="1" applyProtection="1">
      <alignment horizontal="center" vertical="center" wrapText="1"/>
      <protection locked="0"/>
    </xf>
    <xf numFmtId="186" fontId="0" fillId="0" borderId="7" xfId="0" applyNumberFormat="1" applyBorder="1" applyAlignment="1" applyProtection="1">
      <alignment horizontal="center" vertical="center" wrapText="1"/>
      <protection locked="0"/>
    </xf>
    <xf numFmtId="186" fontId="0" fillId="0" borderId="130" xfId="0" applyNumberFormat="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130" xfId="0" applyFill="1" applyBorder="1" applyAlignment="1" applyProtection="1">
      <alignment horizontal="center" vertical="center" wrapText="1"/>
      <protection locked="0"/>
    </xf>
    <xf numFmtId="181" fontId="0" fillId="2" borderId="16" xfId="0" applyNumberFormat="1" applyFill="1" applyBorder="1" applyAlignment="1" applyProtection="1">
      <alignment horizontal="center" vertical="center" wrapText="1"/>
      <protection locked="0"/>
    </xf>
    <xf numFmtId="181" fontId="0" fillId="2" borderId="0" xfId="0" applyNumberFormat="1" applyFill="1" applyBorder="1" applyAlignment="1" applyProtection="1">
      <alignment horizontal="center" vertical="center" wrapText="1"/>
      <protection locked="0"/>
    </xf>
    <xf numFmtId="181" fontId="0" fillId="2" borderId="2" xfId="0" applyNumberFormat="1" applyFill="1" applyBorder="1" applyAlignment="1" applyProtection="1">
      <alignment horizontal="center" vertical="center" wrapText="1"/>
      <protection locked="0"/>
    </xf>
    <xf numFmtId="186" fontId="0" fillId="12" borderId="38" xfId="0" applyNumberFormat="1" applyFill="1" applyBorder="1" applyAlignment="1" applyProtection="1">
      <alignment horizontal="center" vertical="center" wrapText="1"/>
      <protection locked="0"/>
    </xf>
    <xf numFmtId="186" fontId="0" fillId="12" borderId="7" xfId="0" applyNumberFormat="1" applyFill="1" applyBorder="1" applyAlignment="1" applyProtection="1">
      <alignment horizontal="center" vertical="center" wrapText="1"/>
      <protection locked="0"/>
    </xf>
    <xf numFmtId="186" fontId="0" fillId="12" borderId="130" xfId="0" applyNumberFormat="1" applyFill="1" applyBorder="1" applyAlignment="1" applyProtection="1">
      <alignment horizontal="center" vertical="center" wrapText="1"/>
      <protection locked="0"/>
    </xf>
    <xf numFmtId="0" fontId="13" fillId="0" borderId="162" xfId="0" applyFont="1" applyBorder="1" applyAlignment="1" applyProtection="1">
      <alignment horizontal="center" vertical="center" wrapText="1"/>
    </xf>
    <xf numFmtId="0" fontId="0" fillId="0" borderId="50" xfId="0" applyBorder="1" applyAlignment="1" applyProtection="1">
      <alignment horizontal="left" vertical="center" wrapText="1"/>
    </xf>
    <xf numFmtId="0" fontId="0" fillId="0" borderId="150"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33" xfId="0" applyBorder="1" applyAlignment="1" applyProtection="1">
      <alignment horizontal="center" vertical="center" wrapText="1"/>
    </xf>
    <xf numFmtId="0" fontId="0" fillId="0" borderId="73" xfId="0" applyBorder="1" applyAlignment="1" applyProtection="1">
      <alignment horizontal="center" vertical="center" wrapText="1"/>
    </xf>
    <xf numFmtId="0" fontId="0" fillId="0" borderId="32"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24"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129" xfId="0" applyBorder="1" applyAlignment="1" applyProtection="1">
      <alignment horizontal="left" vertical="center" wrapText="1"/>
    </xf>
    <xf numFmtId="0" fontId="0" fillId="0" borderId="8" xfId="0" applyBorder="1" applyAlignment="1" applyProtection="1">
      <alignment horizontal="left" vertical="center" wrapText="1"/>
    </xf>
    <xf numFmtId="0" fontId="8" fillId="0" borderId="203"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39" xfId="0" applyFont="1" applyBorder="1" applyAlignment="1" applyProtection="1">
      <alignment horizontal="left" vertical="center" wrapText="1"/>
    </xf>
    <xf numFmtId="0" fontId="11" fillId="0" borderId="69" xfId="0" applyFont="1" applyFill="1" applyBorder="1" applyAlignment="1" applyProtection="1">
      <alignment horizontal="left" vertical="center" wrapText="1"/>
    </xf>
    <xf numFmtId="0" fontId="11" fillId="0" borderId="36" xfId="0" applyFont="1" applyFill="1" applyBorder="1" applyAlignment="1" applyProtection="1">
      <alignment horizontal="left" vertical="center" wrapText="1"/>
    </xf>
    <xf numFmtId="0" fontId="0" fillId="0" borderId="76" xfId="0" applyFill="1" applyBorder="1" applyAlignment="1" applyProtection="1">
      <alignment horizontal="center" vertical="center" wrapText="1"/>
    </xf>
    <xf numFmtId="0" fontId="0" fillId="0" borderId="149" xfId="0" applyFill="1" applyBorder="1" applyAlignment="1" applyProtection="1">
      <alignment horizontal="center" vertical="center" wrapText="1"/>
    </xf>
    <xf numFmtId="0" fontId="11" fillId="0" borderId="203"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4" fillId="0" borderId="0" xfId="0" applyFont="1" applyAlignment="1" applyProtection="1">
      <alignment horizontal="center" vertical="center"/>
    </xf>
    <xf numFmtId="0" fontId="0" fillId="0" borderId="35" xfId="0" applyBorder="1" applyAlignment="1" applyProtection="1">
      <alignment horizontal="left" vertical="center" wrapText="1"/>
    </xf>
    <xf numFmtId="0" fontId="0" fillId="0" borderId="75"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37" xfId="0" applyBorder="1" applyAlignment="1" applyProtection="1">
      <alignment horizontal="left" vertical="center" wrapText="1"/>
    </xf>
    <xf numFmtId="194" fontId="0" fillId="0" borderId="32" xfId="0" applyNumberFormat="1" applyBorder="1" applyAlignment="1" applyProtection="1">
      <alignment horizontal="left" vertical="center" wrapText="1"/>
    </xf>
    <xf numFmtId="194" fontId="0" fillId="0" borderId="9" xfId="0" applyNumberFormat="1" applyBorder="1" applyAlignment="1" applyProtection="1">
      <alignment horizontal="left" vertical="center" wrapText="1"/>
    </xf>
    <xf numFmtId="194" fontId="0" fillId="0" borderId="22" xfId="0" applyNumberFormat="1"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257" xfId="0" applyBorder="1" applyAlignment="1" applyProtection="1">
      <alignment horizontal="left" vertical="center" wrapText="1"/>
    </xf>
    <xf numFmtId="0" fontId="0" fillId="11" borderId="139" xfId="0" applyFill="1" applyBorder="1" applyAlignment="1" applyProtection="1">
      <alignment horizontal="center" vertical="center" shrinkToFit="1"/>
    </xf>
    <xf numFmtId="0" fontId="0" fillId="11" borderId="137" xfId="0" applyFill="1" applyBorder="1" applyAlignment="1" applyProtection="1">
      <alignment horizontal="center" vertical="center" shrinkToFit="1"/>
    </xf>
    <xf numFmtId="0" fontId="0" fillId="11" borderId="138" xfId="0" applyFill="1" applyBorder="1" applyAlignment="1" applyProtection="1">
      <alignment horizontal="center" vertical="center" shrinkToFit="1"/>
    </xf>
    <xf numFmtId="0" fontId="0" fillId="0" borderId="0" xfId="0" applyAlignment="1" applyProtection="1">
      <alignment horizontal="left" vertical="center" wrapText="1"/>
    </xf>
    <xf numFmtId="0" fontId="0" fillId="0" borderId="145" xfId="0" applyBorder="1" applyAlignment="1" applyProtection="1">
      <alignment horizontal="center" vertical="center" textRotation="255"/>
    </xf>
    <xf numFmtId="0" fontId="0" fillId="0" borderId="124" xfId="0" applyBorder="1" applyAlignment="1" applyProtection="1">
      <alignment horizontal="center" vertical="center" textRotation="255"/>
    </xf>
    <xf numFmtId="177" fontId="0" fillId="0" borderId="249" xfId="0" applyNumberFormat="1" applyBorder="1" applyAlignment="1" applyProtection="1">
      <alignment horizontal="left" vertical="center" wrapText="1"/>
    </xf>
    <xf numFmtId="177" fontId="0" fillId="0" borderId="19" xfId="0" applyNumberFormat="1" applyBorder="1" applyAlignment="1" applyProtection="1">
      <alignment horizontal="left" vertical="center" wrapText="1"/>
    </xf>
    <xf numFmtId="177" fontId="0" fillId="0" borderId="21" xfId="0" applyNumberFormat="1" applyBorder="1" applyAlignment="1" applyProtection="1">
      <alignment horizontal="left" vertical="center" wrapText="1"/>
    </xf>
    <xf numFmtId="0" fontId="0" fillId="0" borderId="261" xfId="0" applyBorder="1" applyAlignment="1" applyProtection="1">
      <alignment horizontal="left" vertical="center" wrapText="1"/>
    </xf>
    <xf numFmtId="0" fontId="0" fillId="0" borderId="262" xfId="0" applyBorder="1" applyAlignment="1" applyProtection="1">
      <alignment horizontal="left" vertical="center" wrapText="1"/>
    </xf>
    <xf numFmtId="0" fontId="0" fillId="0" borderId="263" xfId="0" applyBorder="1" applyAlignment="1" applyProtection="1">
      <alignment horizontal="left" vertical="center" wrapText="1"/>
    </xf>
    <xf numFmtId="0" fontId="0" fillId="0" borderId="278" xfId="0" applyBorder="1" applyAlignment="1" applyProtection="1">
      <alignment horizontal="left" vertical="center"/>
    </xf>
    <xf numFmtId="0" fontId="0" fillId="0" borderId="103" xfId="0" applyBorder="1" applyAlignment="1" applyProtection="1">
      <alignment horizontal="left" vertical="center"/>
    </xf>
    <xf numFmtId="0" fontId="0" fillId="0" borderId="251" xfId="0" applyBorder="1" applyAlignment="1" applyProtection="1">
      <alignment horizontal="center" vertical="center" textRotation="255"/>
    </xf>
    <xf numFmtId="0" fontId="0" fillId="0" borderId="252" xfId="0" applyBorder="1" applyAlignment="1" applyProtection="1">
      <alignment horizontal="center" vertical="center" textRotation="255"/>
    </xf>
    <xf numFmtId="0" fontId="0" fillId="0" borderId="104" xfId="0" applyBorder="1" applyAlignment="1" applyProtection="1">
      <alignment horizontal="center" vertical="center" wrapText="1"/>
    </xf>
    <xf numFmtId="0" fontId="0" fillId="0" borderId="348" xfId="0" applyBorder="1" applyAlignment="1" applyProtection="1">
      <alignment horizontal="center" vertical="center" wrapText="1"/>
    </xf>
    <xf numFmtId="3" fontId="0" fillId="0" borderId="352" xfId="0" applyNumberFormat="1" applyBorder="1" applyAlignment="1" applyProtection="1">
      <alignment horizontal="center" vertical="center" wrapText="1"/>
    </xf>
    <xf numFmtId="3" fontId="0" fillId="0" borderId="278" xfId="0" applyNumberFormat="1" applyBorder="1" applyAlignment="1" applyProtection="1">
      <alignment horizontal="center" vertical="center" wrapText="1"/>
    </xf>
    <xf numFmtId="3" fontId="0" fillId="0" borderId="46" xfId="0" applyNumberFormat="1" applyBorder="1" applyAlignment="1" applyProtection="1">
      <alignment horizontal="center" vertical="center" wrapText="1"/>
    </xf>
    <xf numFmtId="3" fontId="0" fillId="0" borderId="37" xfId="0" applyNumberFormat="1"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249"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67" xfId="0" applyBorder="1" applyAlignment="1" applyProtection="1">
      <alignment horizontal="left" vertical="center" wrapText="1"/>
      <protection locked="0"/>
    </xf>
    <xf numFmtId="177" fontId="0" fillId="0" borderId="46" xfId="0" applyNumberFormat="1" applyBorder="1" applyAlignment="1" applyProtection="1">
      <alignment horizontal="left" vertical="center" wrapText="1"/>
    </xf>
    <xf numFmtId="177" fontId="0" fillId="0" borderId="37" xfId="0" applyNumberFormat="1" applyBorder="1" applyAlignment="1" applyProtection="1">
      <alignment horizontal="left" vertical="center" wrapText="1"/>
    </xf>
    <xf numFmtId="177" fontId="0" fillId="0" borderId="30" xfId="0" applyNumberForma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258" xfId="0" applyBorder="1" applyAlignment="1" applyProtection="1">
      <alignment horizontal="left" vertical="center" wrapText="1"/>
      <protection locked="0"/>
    </xf>
    <xf numFmtId="0" fontId="0" fillId="0" borderId="259" xfId="0" applyBorder="1" applyAlignment="1" applyProtection="1">
      <alignment horizontal="left" vertical="center" wrapText="1"/>
      <protection locked="0"/>
    </xf>
    <xf numFmtId="0" fontId="0" fillId="0" borderId="260" xfId="0" applyBorder="1" applyAlignment="1" applyProtection="1">
      <alignment horizontal="left" vertical="center" wrapText="1"/>
      <protection locked="0"/>
    </xf>
    <xf numFmtId="0" fontId="0" fillId="0" borderId="253" xfId="0" applyBorder="1" applyAlignment="1" applyProtection="1">
      <alignment horizontal="left" vertical="center" wrapText="1"/>
    </xf>
    <xf numFmtId="0" fontId="0" fillId="0" borderId="254" xfId="0" applyBorder="1" applyAlignment="1">
      <alignment horizontal="left" vertical="center" wrapText="1"/>
    </xf>
    <xf numFmtId="0" fontId="0" fillId="0" borderId="229" xfId="0" applyBorder="1" applyAlignment="1">
      <alignment horizontal="left" vertical="center" wrapText="1"/>
    </xf>
    <xf numFmtId="0" fontId="0" fillId="0" borderId="34" xfId="0" applyBorder="1" applyAlignment="1">
      <alignment horizontal="left" vertical="center" wrapText="1"/>
    </xf>
    <xf numFmtId="0" fontId="0" fillId="0" borderId="255" xfId="0" applyBorder="1" applyAlignment="1">
      <alignment horizontal="left" vertical="center" wrapText="1"/>
    </xf>
    <xf numFmtId="0" fontId="0" fillId="0" borderId="256" xfId="0" applyBorder="1" applyAlignment="1">
      <alignment horizontal="left" vertical="center" wrapText="1"/>
    </xf>
    <xf numFmtId="0" fontId="0" fillId="0" borderId="264" xfId="0" applyBorder="1" applyAlignment="1" applyProtection="1">
      <alignment horizontal="left" vertical="center" wrapText="1"/>
      <protection locked="0"/>
    </xf>
    <xf numFmtId="0" fontId="0" fillId="0" borderId="265" xfId="0" applyBorder="1" applyAlignment="1" applyProtection="1">
      <alignment horizontal="left" vertical="center" wrapText="1"/>
      <protection locked="0"/>
    </xf>
    <xf numFmtId="0" fontId="0" fillId="0" borderId="266" xfId="0" applyBorder="1" applyAlignment="1" applyProtection="1">
      <alignment horizontal="left" vertical="center" wrapText="1"/>
      <protection locked="0"/>
    </xf>
    <xf numFmtId="0" fontId="0" fillId="0" borderId="69" xfId="0" applyBorder="1" applyAlignment="1" applyProtection="1">
      <alignment horizontal="left" vertical="center" wrapText="1" shrinkToFit="1"/>
    </xf>
    <xf numFmtId="0" fontId="0" fillId="0" borderId="20" xfId="0" applyBorder="1" applyAlignment="1" applyProtection="1">
      <alignment horizontal="left" vertical="center" wrapText="1"/>
    </xf>
    <xf numFmtId="0" fontId="0" fillId="0" borderId="20" xfId="0" applyBorder="1" applyAlignment="1" applyProtection="1">
      <alignment vertical="center"/>
    </xf>
    <xf numFmtId="0" fontId="0" fillId="0" borderId="36" xfId="0" applyBorder="1" applyAlignment="1" applyProtection="1">
      <alignment vertical="center"/>
    </xf>
    <xf numFmtId="0" fontId="15" fillId="0" borderId="0" xfId="0" applyFont="1" applyAlignment="1">
      <alignment vertical="center" shrinkToFit="1"/>
    </xf>
    <xf numFmtId="0" fontId="13" fillId="0" borderId="0" xfId="0" applyFont="1" applyAlignment="1">
      <alignment vertical="center"/>
    </xf>
    <xf numFmtId="0" fontId="13" fillId="0" borderId="139" xfId="0" applyFont="1" applyBorder="1" applyAlignment="1">
      <alignment horizontal="left" vertical="center" wrapText="1"/>
    </xf>
    <xf numFmtId="0" fontId="13" fillId="0" borderId="137" xfId="0" applyFont="1" applyBorder="1" applyAlignment="1">
      <alignment horizontal="left" vertical="center" wrapText="1"/>
    </xf>
    <xf numFmtId="0" fontId="13" fillId="0" borderId="138" xfId="0" applyFont="1" applyBorder="1" applyAlignment="1">
      <alignment horizontal="left"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1" fillId="0" borderId="100"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170" xfId="0" applyBorder="1" applyAlignment="1">
      <alignment horizontal="center" vertical="center"/>
    </xf>
    <xf numFmtId="0" fontId="0" fillId="2" borderId="69" xfId="0" applyFill="1" applyBorder="1" applyAlignment="1">
      <alignment horizontal="center" vertical="center"/>
    </xf>
    <xf numFmtId="0" fontId="0" fillId="2" borderId="68" xfId="0" applyFill="1" applyBorder="1" applyAlignment="1">
      <alignment horizontal="center" vertical="center"/>
    </xf>
    <xf numFmtId="186" fontId="0" fillId="2" borderId="249" xfId="0" applyNumberFormat="1" applyFill="1" applyBorder="1" applyAlignment="1">
      <alignment horizontal="center" vertical="center"/>
    </xf>
    <xf numFmtId="186" fontId="0" fillId="2" borderId="271" xfId="0" applyNumberFormat="1" applyFill="1" applyBorder="1" applyAlignment="1">
      <alignment horizontal="center" vertical="center"/>
    </xf>
    <xf numFmtId="0" fontId="0" fillId="2" borderId="203" xfId="0" applyFill="1" applyBorder="1" applyAlignment="1">
      <alignment horizontal="center" vertical="center" wrapText="1"/>
    </xf>
    <xf numFmtId="0" fontId="0" fillId="2" borderId="202" xfId="0" applyFill="1" applyBorder="1" applyAlignment="1">
      <alignment horizontal="center" vertical="center" wrapText="1"/>
    </xf>
    <xf numFmtId="0" fontId="0" fillId="2" borderId="46" xfId="0" applyFill="1" applyBorder="1" applyAlignment="1">
      <alignment horizontal="left" vertical="center"/>
    </xf>
    <xf numFmtId="0" fontId="0" fillId="2" borderId="37" xfId="0" applyFill="1" applyBorder="1" applyAlignment="1">
      <alignment horizontal="left" vertical="center"/>
    </xf>
    <xf numFmtId="0" fontId="0" fillId="2" borderId="30" xfId="0" applyFill="1" applyBorder="1" applyAlignment="1">
      <alignment horizontal="left" vertical="center"/>
    </xf>
    <xf numFmtId="0" fontId="1" fillId="2" borderId="5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70" xfId="0" applyFont="1" applyFill="1" applyBorder="1" applyAlignment="1">
      <alignment horizontal="center" vertical="center"/>
    </xf>
    <xf numFmtId="0" fontId="1" fillId="2" borderId="150" xfId="0" applyFont="1" applyFill="1"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1" fillId="0" borderId="270" xfId="0" applyFont="1" applyBorder="1" applyAlignment="1">
      <alignment horizontal="center" vertical="center"/>
    </xf>
    <xf numFmtId="0" fontId="1" fillId="0" borderId="150" xfId="0" applyFont="1" applyBorder="1" applyAlignment="1">
      <alignment horizontal="center" vertical="center"/>
    </xf>
    <xf numFmtId="0" fontId="0" fillId="2" borderId="20" xfId="0" applyFill="1" applyBorder="1" applyAlignment="1">
      <alignment horizontal="left" vertical="center"/>
    </xf>
    <xf numFmtId="0" fontId="0" fillId="2" borderId="36" xfId="0" applyFill="1" applyBorder="1" applyAlignment="1">
      <alignment horizontal="left" vertical="center"/>
    </xf>
    <xf numFmtId="0" fontId="0" fillId="2" borderId="249"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203" xfId="0" applyFill="1" applyBorder="1" applyAlignment="1">
      <alignment horizontal="center" vertical="center"/>
    </xf>
    <xf numFmtId="0" fontId="0" fillId="2" borderId="23" xfId="0" applyFill="1" applyBorder="1" applyAlignment="1">
      <alignment horizontal="center" vertical="center"/>
    </xf>
    <xf numFmtId="0" fontId="0" fillId="2" borderId="39" xfId="0" applyFill="1" applyBorder="1" applyAlignment="1">
      <alignment horizontal="center" vertical="center"/>
    </xf>
    <xf numFmtId="0" fontId="1" fillId="0" borderId="58" xfId="0" applyFont="1" applyBorder="1" applyAlignment="1">
      <alignment horizontal="center" vertical="center"/>
    </xf>
    <xf numFmtId="0" fontId="1" fillId="0" borderId="30" xfId="0" applyFont="1"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Fill="1" applyBorder="1" applyAlignment="1">
      <alignment horizontal="left" vertical="center"/>
    </xf>
    <xf numFmtId="0" fontId="8" fillId="0" borderId="36" xfId="0" applyFont="1" applyFill="1" applyBorder="1" applyAlignment="1">
      <alignment horizontal="left" vertical="center"/>
    </xf>
    <xf numFmtId="0" fontId="8" fillId="0" borderId="19" xfId="0" applyFont="1" applyFill="1" applyBorder="1" applyAlignment="1">
      <alignment horizontal="left" vertical="center"/>
    </xf>
    <xf numFmtId="0" fontId="8" fillId="0" borderId="21" xfId="0" applyFont="1" applyFill="1" applyBorder="1" applyAlignment="1">
      <alignment horizontal="left" vertical="center"/>
    </xf>
    <xf numFmtId="0" fontId="8" fillId="0" borderId="23" xfId="0" applyFont="1" applyFill="1" applyBorder="1" applyAlignment="1">
      <alignment horizontal="left" vertical="center"/>
    </xf>
    <xf numFmtId="0" fontId="8" fillId="0" borderId="39" xfId="0" applyFont="1" applyFill="1" applyBorder="1" applyAlignment="1">
      <alignment horizontal="left" vertical="center"/>
    </xf>
    <xf numFmtId="0" fontId="0" fillId="0" borderId="35" xfId="0" applyBorder="1" applyAlignment="1">
      <alignment horizontal="left" vertical="center" wrapText="1"/>
    </xf>
    <xf numFmtId="0" fontId="0" fillId="0" borderId="75" xfId="0" applyBorder="1" applyAlignment="1">
      <alignment horizontal="left" vertical="center" wrapText="1"/>
    </xf>
    <xf numFmtId="0" fontId="0" fillId="0" borderId="55" xfId="0" applyBorder="1" applyAlignment="1">
      <alignment horizontal="left" vertical="center" wrapText="1"/>
    </xf>
    <xf numFmtId="0" fontId="0" fillId="0" borderId="46" xfId="0" applyBorder="1" applyAlignment="1">
      <alignment horizontal="left" vertical="center" wrapText="1"/>
    </xf>
    <xf numFmtId="0" fontId="0" fillId="0" borderId="37" xfId="0" applyBorder="1" applyAlignment="1">
      <alignment horizontal="left" vertical="center" wrapText="1"/>
    </xf>
    <xf numFmtId="0" fontId="0" fillId="0" borderId="30" xfId="0" applyBorder="1" applyAlignment="1">
      <alignment horizontal="left" vertical="center" wrapText="1"/>
    </xf>
    <xf numFmtId="0" fontId="0" fillId="0" borderId="5" xfId="0" applyBorder="1" applyAlignment="1">
      <alignment vertical="center"/>
    </xf>
    <xf numFmtId="186" fontId="0" fillId="0" borderId="19" xfId="0" applyNumberFormat="1" applyBorder="1" applyAlignment="1">
      <alignment horizontal="center" vertical="center" shrinkToFit="1"/>
    </xf>
    <xf numFmtId="0" fontId="0" fillId="0" borderId="23" xfId="0" applyBorder="1" applyAlignment="1">
      <alignment horizontal="center" vertical="center" wrapText="1"/>
    </xf>
    <xf numFmtId="177" fontId="0" fillId="0" borderId="53" xfId="0" applyNumberFormat="1" applyBorder="1" applyAlignment="1">
      <alignment horizontal="left" vertical="center" wrapText="1"/>
    </xf>
    <xf numFmtId="177" fontId="0" fillId="0" borderId="23" xfId="0" applyNumberFormat="1" applyBorder="1" applyAlignment="1">
      <alignment horizontal="left" vertical="center" wrapText="1"/>
    </xf>
    <xf numFmtId="177" fontId="0" fillId="0" borderId="39" xfId="0" applyNumberFormat="1" applyBorder="1" applyAlignment="1">
      <alignment horizontal="left" vertical="center" wrapText="1"/>
    </xf>
    <xf numFmtId="186" fontId="0" fillId="0" borderId="249" xfId="0" applyNumberFormat="1" applyBorder="1" applyAlignment="1">
      <alignment horizontal="center" vertical="center" shrinkToFit="1"/>
    </xf>
    <xf numFmtId="186" fontId="0" fillId="0" borderId="271" xfId="0" applyNumberFormat="1" applyBorder="1" applyAlignment="1">
      <alignment horizontal="center" vertical="center" shrinkToFit="1"/>
    </xf>
    <xf numFmtId="194" fontId="0" fillId="0" borderId="32" xfId="0" applyNumberFormat="1" applyBorder="1" applyAlignment="1">
      <alignment horizontal="left" vertical="center" wrapText="1"/>
    </xf>
    <xf numFmtId="194" fontId="0" fillId="0" borderId="9" xfId="0" applyNumberFormat="1" applyBorder="1" applyAlignment="1">
      <alignment horizontal="left" vertical="center" wrapText="1"/>
    </xf>
    <xf numFmtId="194" fontId="0" fillId="0" borderId="22" xfId="0" applyNumberFormat="1" applyBorder="1" applyAlignment="1">
      <alignment horizontal="left" vertical="center" wrapText="1"/>
    </xf>
    <xf numFmtId="0" fontId="0" fillId="0" borderId="68" xfId="0" applyBorder="1" applyAlignment="1">
      <alignment horizontal="center" vertical="center"/>
    </xf>
    <xf numFmtId="0" fontId="0" fillId="0" borderId="124" xfId="0" applyBorder="1" applyAlignment="1">
      <alignment horizontal="left" vertical="center" wrapText="1"/>
    </xf>
    <xf numFmtId="0" fontId="0" fillId="0" borderId="0" xfId="0" applyAlignment="1">
      <alignment horizontal="left" vertical="center" wrapTex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46" xfId="0" applyBorder="1" applyAlignment="1">
      <alignment horizontal="left" vertical="center"/>
    </xf>
    <xf numFmtId="0" fontId="0" fillId="0" borderId="37" xfId="0" applyBorder="1" applyAlignment="1">
      <alignment horizontal="left" vertical="center"/>
    </xf>
    <xf numFmtId="0" fontId="0" fillId="0" borderId="30" xfId="0" applyBorder="1" applyAlignment="1">
      <alignment horizontal="left" vertical="center"/>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5" xfId="0" applyBorder="1" applyAlignment="1">
      <alignment vertical="center" wrapText="1"/>
    </xf>
    <xf numFmtId="0" fontId="0" fillId="2" borderId="58" xfId="0" applyFill="1" applyBorder="1" applyAlignment="1">
      <alignment horizontal="center" vertical="center"/>
    </xf>
    <xf numFmtId="0" fontId="0" fillId="2" borderId="37"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right" vertical="center" shrinkToFit="1"/>
    </xf>
    <xf numFmtId="0" fontId="0" fillId="0" borderId="46" xfId="0" applyBorder="1" applyAlignment="1">
      <alignment horizontal="right" vertical="center"/>
    </xf>
    <xf numFmtId="0" fontId="0" fillId="0" borderId="37" xfId="0" applyBorder="1" applyAlignment="1">
      <alignment horizontal="right" vertical="center"/>
    </xf>
    <xf numFmtId="0" fontId="0" fillId="0" borderId="203" xfId="0" applyBorder="1" applyAlignment="1">
      <alignment horizontal="center" vertical="center" wrapText="1"/>
    </xf>
    <xf numFmtId="0" fontId="0" fillId="0" borderId="202" xfId="0" applyBorder="1" applyAlignment="1">
      <alignment horizontal="center" vertical="center" wrapText="1"/>
    </xf>
    <xf numFmtId="0" fontId="0" fillId="0" borderId="20" xfId="0" applyBorder="1" applyAlignment="1">
      <alignment horizontal="left" vertical="center" shrinkToFit="1"/>
    </xf>
    <xf numFmtId="0" fontId="0" fillId="0" borderId="36" xfId="0" applyBorder="1" applyAlignment="1">
      <alignment horizontal="left" vertical="center" shrinkToFit="1"/>
    </xf>
    <xf numFmtId="0" fontId="0" fillId="0" borderId="203" xfId="0" applyBorder="1" applyAlignment="1">
      <alignment horizontal="center" vertical="center" shrinkToFit="1"/>
    </xf>
    <xf numFmtId="0" fontId="0" fillId="0" borderId="202" xfId="0" applyBorder="1" applyAlignment="1">
      <alignment horizontal="center" vertical="center" shrinkToFit="1"/>
    </xf>
    <xf numFmtId="0" fontId="0" fillId="0" borderId="23" xfId="0" applyBorder="1" applyAlignment="1">
      <alignment horizontal="center" vertical="center" shrinkToFit="1"/>
    </xf>
    <xf numFmtId="0" fontId="0" fillId="0" borderId="39" xfId="0" applyBorder="1" applyAlignment="1">
      <alignment horizontal="center" vertical="center" shrinkToFit="1"/>
    </xf>
    <xf numFmtId="0" fontId="0" fillId="0" borderId="249" xfId="0" applyBorder="1" applyAlignment="1">
      <alignment horizontal="center" vertical="center" shrinkToFit="1"/>
    </xf>
    <xf numFmtId="0" fontId="0" fillId="0" borderId="271" xfId="0" applyBorder="1" applyAlignment="1">
      <alignment horizontal="center" vertical="center" shrinkToFit="1"/>
    </xf>
    <xf numFmtId="0" fontId="0" fillId="2" borderId="35" xfId="0" applyFill="1" applyBorder="1" applyAlignment="1">
      <alignment horizontal="left" vertical="center" wrapText="1"/>
    </xf>
    <xf numFmtId="0" fontId="0" fillId="2" borderId="75" xfId="0" applyFill="1" applyBorder="1" applyAlignment="1">
      <alignment horizontal="left" vertical="center" wrapText="1"/>
    </xf>
    <xf numFmtId="0" fontId="0" fillId="2" borderId="55" xfId="0" applyFill="1" applyBorder="1" applyAlignment="1">
      <alignment horizontal="left" vertical="center" wrapText="1"/>
    </xf>
    <xf numFmtId="194" fontId="0" fillId="2" borderId="32" xfId="0" applyNumberFormat="1" applyFill="1" applyBorder="1" applyAlignment="1">
      <alignment horizontal="left" vertical="center" wrapText="1"/>
    </xf>
    <xf numFmtId="194" fontId="0" fillId="2" borderId="9" xfId="0" applyNumberFormat="1" applyFill="1" applyBorder="1" applyAlignment="1">
      <alignment horizontal="left" vertical="center" wrapText="1"/>
    </xf>
    <xf numFmtId="194" fontId="0" fillId="2" borderId="22" xfId="0" applyNumberFormat="1" applyFill="1" applyBorder="1" applyAlignment="1">
      <alignment horizontal="left" vertical="center" wrapText="1"/>
    </xf>
    <xf numFmtId="0" fontId="0" fillId="2" borderId="124" xfId="0" applyFill="1" applyBorder="1" applyAlignment="1">
      <alignment horizontal="left" vertical="center" wrapText="1"/>
    </xf>
    <xf numFmtId="0" fontId="0" fillId="2" borderId="0" xfId="0" applyFill="1" applyAlignment="1">
      <alignment horizontal="left" vertical="center" wrapText="1"/>
    </xf>
    <xf numFmtId="0" fontId="0" fillId="2" borderId="34" xfId="0" applyFill="1" applyBorder="1" applyAlignment="1">
      <alignment horizontal="left" vertical="center" wrapText="1"/>
    </xf>
    <xf numFmtId="177" fontId="0" fillId="2" borderId="53" xfId="0" applyNumberFormat="1" applyFill="1" applyBorder="1" applyAlignment="1">
      <alignment horizontal="left" vertical="center" wrapText="1"/>
    </xf>
    <xf numFmtId="177" fontId="0" fillId="2" borderId="23" xfId="0" applyNumberFormat="1" applyFill="1" applyBorder="1" applyAlignment="1">
      <alignment horizontal="left" vertical="center" wrapText="1"/>
    </xf>
    <xf numFmtId="177" fontId="0" fillId="2" borderId="39" xfId="0" applyNumberFormat="1" applyFill="1" applyBorder="1" applyAlignment="1">
      <alignment horizontal="left" vertical="center" wrapText="1"/>
    </xf>
    <xf numFmtId="0" fontId="0" fillId="2" borderId="5" xfId="0" applyFill="1" applyBorder="1" applyAlignment="1">
      <alignment vertical="center"/>
    </xf>
    <xf numFmtId="0" fontId="0" fillId="0" borderId="30" xfId="0" applyBorder="1" applyAlignment="1">
      <alignment horizontal="center" vertical="center"/>
    </xf>
    <xf numFmtId="0" fontId="0" fillId="2" borderId="5" xfId="0" applyFill="1" applyBorder="1" applyAlignment="1">
      <alignment vertical="center" wrapText="1"/>
    </xf>
    <xf numFmtId="0" fontId="0" fillId="2" borderId="69" xfId="0" applyFill="1" applyBorder="1" applyAlignment="1">
      <alignment horizontal="right" vertical="center"/>
    </xf>
    <xf numFmtId="0" fontId="0" fillId="2" borderId="20" xfId="0" applyFill="1" applyBorder="1" applyAlignment="1">
      <alignment horizontal="right" vertical="center"/>
    </xf>
    <xf numFmtId="0" fontId="0" fillId="2" borderId="271" xfId="0" applyFill="1" applyBorder="1" applyAlignment="1">
      <alignment horizontal="center" vertical="center"/>
    </xf>
    <xf numFmtId="0" fontId="0" fillId="2" borderId="23" xfId="0" applyFill="1" applyBorder="1" applyAlignment="1">
      <alignment horizontal="left" vertical="center"/>
    </xf>
    <xf numFmtId="0" fontId="0" fillId="0" borderId="78" xfId="0" applyBorder="1" applyAlignment="1">
      <alignment horizontal="center" vertical="center" wrapText="1"/>
    </xf>
    <xf numFmtId="0" fontId="0" fillId="0" borderId="171" xfId="0" applyBorder="1" applyAlignment="1">
      <alignment horizontal="center" vertical="center" wrapText="1"/>
    </xf>
    <xf numFmtId="0" fontId="0" fillId="0" borderId="55" xfId="0" applyBorder="1" applyAlignment="1">
      <alignment horizontal="center" vertical="center" wrapText="1"/>
    </xf>
    <xf numFmtId="0" fontId="0" fillId="0" borderId="261" xfId="0" applyBorder="1" applyAlignment="1">
      <alignment horizontal="center" vertical="center"/>
    </xf>
    <xf numFmtId="0" fontId="0" fillId="0" borderId="272" xfId="0" applyBorder="1" applyAlignment="1">
      <alignment horizontal="center" vertical="center"/>
    </xf>
    <xf numFmtId="0" fontId="0" fillId="0" borderId="262" xfId="0" applyBorder="1" applyAlignment="1">
      <alignment horizontal="left" vertical="center" shrinkToFit="1"/>
    </xf>
    <xf numFmtId="0" fontId="0" fillId="0" borderId="263" xfId="0" applyBorder="1" applyAlignment="1">
      <alignment horizontal="left" vertical="center" shrinkToFit="1"/>
    </xf>
    <xf numFmtId="0" fontId="0" fillId="0" borderId="273" xfId="0" applyBorder="1" applyAlignment="1" applyProtection="1">
      <alignment horizontal="left" vertical="center" wrapText="1"/>
      <protection locked="0"/>
    </xf>
    <xf numFmtId="0" fontId="0" fillId="0" borderId="131" xfId="0" applyBorder="1" applyAlignment="1" applyProtection="1">
      <alignment horizontal="left" vertical="center" wrapText="1"/>
      <protection locked="0"/>
    </xf>
    <xf numFmtId="0" fontId="0" fillId="0" borderId="274" xfId="0" applyBorder="1" applyAlignment="1" applyProtection="1">
      <alignment horizontal="left" vertical="center" wrapText="1"/>
      <protection locked="0"/>
    </xf>
    <xf numFmtId="0" fontId="0" fillId="0" borderId="275"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16" xfId="0" applyBorder="1" applyAlignment="1" applyProtection="1">
      <alignment horizontal="left" vertical="center" wrapText="1"/>
      <protection locked="0"/>
    </xf>
    <xf numFmtId="0" fontId="0" fillId="0" borderId="22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76" xfId="0" applyBorder="1" applyAlignment="1" applyProtection="1">
      <alignment horizontal="left" vertical="center" wrapText="1"/>
      <protection locked="0"/>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9"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0" fillId="0" borderId="20" xfId="0" applyBorder="1" applyAlignment="1">
      <alignment horizontal="left" vertical="center"/>
    </xf>
    <xf numFmtId="0" fontId="0" fillId="0" borderId="277" xfId="0" applyBorder="1" applyAlignment="1" applyProtection="1">
      <alignment horizontal="left" vertical="center" wrapText="1"/>
      <protection locked="0"/>
    </xf>
    <xf numFmtId="0" fontId="0" fillId="0" borderId="278" xfId="0" applyBorder="1" applyAlignment="1" applyProtection="1">
      <alignment horizontal="left" vertical="center" wrapText="1"/>
      <protection locked="0"/>
    </xf>
    <xf numFmtId="0" fontId="0" fillId="0" borderId="223" xfId="0" applyBorder="1" applyAlignment="1" applyProtection="1">
      <alignment horizontal="left" vertical="center" wrapText="1"/>
      <protection locked="0"/>
    </xf>
    <xf numFmtId="0" fontId="0" fillId="0" borderId="35" xfId="0" applyBorder="1" applyAlignment="1">
      <alignment horizontal="center" vertical="center" wrapText="1" shrinkToFit="1"/>
    </xf>
    <xf numFmtId="0" fontId="0" fillId="0" borderId="171" xfId="0" applyBorder="1" applyAlignment="1">
      <alignment horizontal="center" vertical="center" wrapText="1" shrinkToFit="1"/>
    </xf>
    <xf numFmtId="0" fontId="0" fillId="0" borderId="78" xfId="0" applyBorder="1" applyAlignment="1">
      <alignment horizontal="center" vertical="center"/>
    </xf>
    <xf numFmtId="0" fontId="0" fillId="0" borderId="75" xfId="0" applyBorder="1" applyAlignment="1">
      <alignment horizontal="center" vertical="center"/>
    </xf>
    <xf numFmtId="0" fontId="0" fillId="0" borderId="171" xfId="0" applyBorder="1" applyAlignment="1">
      <alignment horizontal="center" vertical="center"/>
    </xf>
    <xf numFmtId="0" fontId="8" fillId="0" borderId="4" xfId="0" applyFont="1" applyBorder="1" applyAlignment="1">
      <alignment vertical="center" wrapText="1"/>
    </xf>
    <xf numFmtId="0" fontId="8" fillId="0" borderId="54" xfId="0" applyFont="1" applyBorder="1" applyAlignment="1">
      <alignment vertical="center" wrapText="1"/>
    </xf>
    <xf numFmtId="0" fontId="0" fillId="0" borderId="261" xfId="0" applyBorder="1" applyAlignment="1">
      <alignment horizontal="left" vertical="center" shrinkToFit="1"/>
    </xf>
    <xf numFmtId="0" fontId="0" fillId="0" borderId="4" xfId="0" applyBorder="1" applyAlignment="1">
      <alignment vertical="center" wrapText="1"/>
    </xf>
    <xf numFmtId="0" fontId="0" fillId="0" borderId="54" xfId="0" applyBorder="1" applyAlignment="1">
      <alignment vertical="center" wrapText="1"/>
    </xf>
    <xf numFmtId="0" fontId="0" fillId="0" borderId="58" xfId="0" applyBorder="1" applyAlignment="1">
      <alignment horizontal="left" vertical="center"/>
    </xf>
    <xf numFmtId="0" fontId="13" fillId="0" borderId="46" xfId="0" applyFont="1" applyBorder="1" applyAlignment="1">
      <alignment horizontal="left" vertical="center" wrapText="1"/>
    </xf>
    <xf numFmtId="0" fontId="13" fillId="0" borderId="59" xfId="0" applyFont="1" applyBorder="1" applyAlignment="1">
      <alignment horizontal="left" vertical="center" wrapText="1"/>
    </xf>
    <xf numFmtId="0" fontId="8" fillId="0" borderId="69" xfId="0" applyFont="1" applyBorder="1" applyAlignment="1">
      <alignment horizontal="left" vertical="center" wrapText="1"/>
    </xf>
    <xf numFmtId="0" fontId="8" fillId="0" borderId="68" xfId="0" applyFont="1" applyBorder="1" applyAlignment="1">
      <alignment horizontal="left" vertical="center" wrapText="1"/>
    </xf>
    <xf numFmtId="0" fontId="11" fillId="0" borderId="203" xfId="0" applyFont="1" applyBorder="1" applyAlignment="1">
      <alignment horizontal="left" vertical="center" wrapText="1"/>
    </xf>
    <xf numFmtId="0" fontId="11" fillId="0" borderId="202" xfId="0" applyFont="1" applyBorder="1" applyAlignment="1">
      <alignment horizontal="left" vertical="center" wrapText="1"/>
    </xf>
    <xf numFmtId="0" fontId="0" fillId="0" borderId="281" xfId="0" applyBorder="1" applyAlignment="1">
      <alignment horizontal="center" vertical="center"/>
    </xf>
    <xf numFmtId="0" fontId="0" fillId="0" borderId="282" xfId="0" applyBorder="1" applyAlignment="1">
      <alignment horizontal="center" vertical="center"/>
    </xf>
    <xf numFmtId="0" fontId="0" fillId="0" borderId="233" xfId="0" applyBorder="1" applyAlignment="1">
      <alignment horizontal="center" vertical="center" shrinkToFit="1"/>
    </xf>
    <xf numFmtId="0" fontId="0" fillId="0" borderId="77" xfId="0" applyBorder="1" applyAlignment="1">
      <alignment horizontal="center" vertical="center" shrinkToFit="1"/>
    </xf>
    <xf numFmtId="0" fontId="0" fillId="0" borderId="279" xfId="0" applyBorder="1" applyAlignment="1">
      <alignment horizontal="center" vertical="center"/>
    </xf>
    <xf numFmtId="0" fontId="0" fillId="0" borderId="219" xfId="0" applyBorder="1">
      <alignment vertical="center"/>
    </xf>
    <xf numFmtId="0" fontId="0" fillId="0" borderId="0" xfId="0" applyAlignment="1">
      <alignment horizontal="center" vertical="center"/>
    </xf>
    <xf numFmtId="0" fontId="0" fillId="0" borderId="279" xfId="0" applyBorder="1" applyAlignment="1">
      <alignment horizontal="center" vertical="center" wrapText="1"/>
    </xf>
    <xf numFmtId="0" fontId="0" fillId="0" borderId="219" xfId="0" applyBorder="1" applyAlignment="1">
      <alignment horizontal="center" vertical="center"/>
    </xf>
    <xf numFmtId="0" fontId="0" fillId="0" borderId="279" xfId="0" applyBorder="1" applyAlignment="1">
      <alignment horizontal="center" vertical="center" shrinkToFit="1"/>
    </xf>
    <xf numFmtId="0" fontId="0" fillId="0" borderId="219" xfId="0" applyBorder="1" applyAlignment="1">
      <alignment horizontal="center" vertical="center" shrinkToFit="1"/>
    </xf>
    <xf numFmtId="0" fontId="0" fillId="0" borderId="92" xfId="0" applyBorder="1" applyAlignment="1">
      <alignment horizontal="center" vertical="center" shrinkToFit="1"/>
    </xf>
    <xf numFmtId="0" fontId="12" fillId="0" borderId="280" xfId="0" applyFont="1" applyBorder="1" applyAlignment="1">
      <alignment horizontal="center" vertical="center" wrapText="1"/>
    </xf>
    <xf numFmtId="0" fontId="12" fillId="0" borderId="79"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77" xfId="0" applyFont="1" applyBorder="1" applyAlignment="1">
      <alignment horizontal="center" vertical="center" wrapText="1"/>
    </xf>
    <xf numFmtId="0" fontId="0" fillId="0" borderId="334" xfId="0" applyBorder="1" applyAlignment="1">
      <alignment horizontal="center" vertical="center"/>
    </xf>
    <xf numFmtId="0" fontId="0" fillId="0" borderId="317" xfId="0" applyBorder="1" applyAlignment="1">
      <alignment horizontal="center" vertical="center"/>
    </xf>
    <xf numFmtId="0" fontId="0" fillId="0" borderId="35" xfId="0" applyBorder="1" applyAlignment="1">
      <alignment horizontal="center" vertical="center" wrapText="1"/>
    </xf>
    <xf numFmtId="0" fontId="0" fillId="0" borderId="35" xfId="0" applyBorder="1" applyAlignment="1">
      <alignment vertical="center" wrapText="1"/>
    </xf>
    <xf numFmtId="0" fontId="0" fillId="0" borderId="55" xfId="0" applyBorder="1" applyAlignment="1">
      <alignment vertical="center" wrapText="1"/>
    </xf>
    <xf numFmtId="0" fontId="0" fillId="0" borderId="50" xfId="0" applyBorder="1" applyAlignment="1">
      <alignment vertical="center" wrapText="1"/>
    </xf>
    <xf numFmtId="0" fontId="0" fillId="0" borderId="150" xfId="0" applyBorder="1" applyAlignment="1">
      <alignment vertical="center" wrapText="1"/>
    </xf>
    <xf numFmtId="0" fontId="0" fillId="0" borderId="50" xfId="0" applyBorder="1" applyAlignment="1">
      <alignment horizontal="left" vertical="center" wrapText="1"/>
    </xf>
    <xf numFmtId="0" fontId="0" fillId="0" borderId="18" xfId="0" applyBorder="1" applyAlignment="1">
      <alignment horizontal="left" vertical="center" wrapText="1"/>
    </xf>
    <xf numFmtId="0" fontId="0" fillId="0" borderId="150" xfId="0" applyBorder="1" applyAlignment="1">
      <alignment horizontal="left" vertical="center" wrapText="1"/>
    </xf>
    <xf numFmtId="0" fontId="0" fillId="0" borderId="283" xfId="0" applyBorder="1" applyAlignment="1">
      <alignment horizontal="right" vertical="center" shrinkToFit="1"/>
    </xf>
    <xf numFmtId="0" fontId="1" fillId="0" borderId="284" xfId="0" applyFont="1" applyBorder="1" applyAlignment="1">
      <alignment horizontal="right" vertical="center" shrinkToFit="1"/>
    </xf>
    <xf numFmtId="0" fontId="0" fillId="0" borderId="11" xfId="0" applyBorder="1" applyAlignment="1" applyProtection="1">
      <alignment horizontal="left" vertical="center" wrapText="1"/>
      <protection locked="0"/>
    </xf>
    <xf numFmtId="0" fontId="0" fillId="0" borderId="189" xfId="0"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89" xfId="0" applyFont="1" applyBorder="1" applyAlignment="1" applyProtection="1">
      <alignment horizontal="left" vertical="center" wrapText="1"/>
      <protection locked="0"/>
    </xf>
    <xf numFmtId="0" fontId="1" fillId="0" borderId="13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26" xfId="0" applyFont="1" applyBorder="1" applyAlignment="1" applyProtection="1">
      <alignment horizontal="left" vertical="center" wrapText="1"/>
      <protection locked="0"/>
    </xf>
    <xf numFmtId="0" fontId="0" fillId="0" borderId="139" xfId="0" applyBorder="1" applyAlignment="1">
      <alignment vertical="center" wrapText="1"/>
    </xf>
    <xf numFmtId="0" fontId="0" fillId="0" borderId="138" xfId="0" applyBorder="1" applyAlignment="1">
      <alignment vertical="center" wrapText="1"/>
    </xf>
    <xf numFmtId="0" fontId="0" fillId="0" borderId="285" xfId="0" applyBorder="1" applyAlignment="1">
      <alignment horizontal="center" vertical="center"/>
    </xf>
    <xf numFmtId="0" fontId="0" fillId="0" borderId="286" xfId="0" applyBorder="1" applyAlignment="1">
      <alignment horizontal="center" vertical="center"/>
    </xf>
    <xf numFmtId="0" fontId="0" fillId="0" borderId="287" xfId="0" applyBorder="1" applyAlignment="1">
      <alignment horizontal="center" vertical="center"/>
    </xf>
    <xf numFmtId="0" fontId="0" fillId="0" borderId="7" xfId="0" applyBorder="1" applyAlignment="1">
      <alignment horizontal="center" vertical="center" textRotation="255" wrapText="1"/>
    </xf>
    <xf numFmtId="0" fontId="0" fillId="0" borderId="130" xfId="0" applyBorder="1" applyAlignment="1">
      <alignment horizontal="center" vertical="center" textRotation="255" wrapText="1"/>
    </xf>
    <xf numFmtId="0" fontId="0" fillId="0" borderId="288" xfId="0" applyBorder="1" applyAlignment="1">
      <alignment horizontal="center" vertical="center" textRotation="255" wrapText="1"/>
    </xf>
    <xf numFmtId="0" fontId="0" fillId="0" borderId="289" xfId="0" applyBorder="1" applyAlignment="1">
      <alignment horizontal="center" vertical="center" textRotation="255" wrapText="1"/>
    </xf>
    <xf numFmtId="0" fontId="0" fillId="0" borderId="290" xfId="0" applyBorder="1" applyAlignment="1" applyProtection="1">
      <alignment horizontal="left" vertical="center" wrapText="1"/>
      <protection locked="0"/>
    </xf>
    <xf numFmtId="0" fontId="0" fillId="0" borderId="291" xfId="0" applyBorder="1" applyAlignment="1" applyProtection="1">
      <alignment horizontal="left" vertical="center" wrapText="1"/>
      <protection locked="0"/>
    </xf>
    <xf numFmtId="0" fontId="0" fillId="0" borderId="292" xfId="0" applyBorder="1" applyAlignment="1" applyProtection="1">
      <alignment horizontal="left" vertical="center" wrapText="1"/>
      <protection locked="0"/>
    </xf>
    <xf numFmtId="0" fontId="0" fillId="0" borderId="293" xfId="0" applyBorder="1" applyAlignment="1">
      <alignment horizontal="center" vertical="center" textRotation="255" wrapText="1"/>
    </xf>
    <xf numFmtId="0" fontId="1" fillId="0" borderId="294" xfId="0" applyFont="1" applyBorder="1" applyAlignment="1" applyProtection="1">
      <alignment horizontal="left" vertical="center" wrapText="1"/>
      <protection locked="0"/>
    </xf>
    <xf numFmtId="0" fontId="1" fillId="0" borderId="295" xfId="0" applyFont="1" applyBorder="1" applyAlignment="1" applyProtection="1">
      <alignment horizontal="left" vertical="center" wrapText="1"/>
      <protection locked="0"/>
    </xf>
    <xf numFmtId="0" fontId="1" fillId="0" borderId="152" xfId="0" applyFont="1" applyBorder="1" applyAlignment="1" applyProtection="1">
      <alignment horizontal="left" vertical="center" wrapText="1"/>
      <protection locked="0"/>
    </xf>
    <xf numFmtId="0" fontId="0" fillId="0" borderId="38" xfId="0" applyBorder="1" applyAlignment="1">
      <alignment horizontal="center" vertical="center" textRotation="255"/>
    </xf>
    <xf numFmtId="0" fontId="0" fillId="0" borderId="7" xfId="0" applyBorder="1" applyAlignment="1">
      <alignment horizontal="center" vertical="center" textRotation="255"/>
    </xf>
    <xf numFmtId="0" fontId="0" fillId="0" borderId="130" xfId="0" applyBorder="1" applyAlignment="1">
      <alignment horizontal="center" vertical="center" textRotation="255"/>
    </xf>
    <xf numFmtId="0" fontId="1" fillId="0" borderId="1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189" xfId="0" applyFont="1" applyBorder="1" applyAlignment="1" applyProtection="1">
      <alignment vertical="center" wrapText="1"/>
      <protection locked="0"/>
    </xf>
    <xf numFmtId="0" fontId="1" fillId="0" borderId="296" xfId="0" applyFont="1" applyBorder="1" applyAlignment="1" applyProtection="1">
      <alignment vertical="center" wrapText="1"/>
      <protection locked="0"/>
    </xf>
    <xf numFmtId="0" fontId="1" fillId="0" borderId="297" xfId="0" applyFont="1" applyBorder="1" applyAlignment="1" applyProtection="1">
      <alignment vertical="center" wrapText="1"/>
      <protection locked="0"/>
    </xf>
    <xf numFmtId="0" fontId="1" fillId="0" borderId="185" xfId="0" applyFont="1" applyBorder="1" applyAlignment="1" applyProtection="1">
      <alignment vertical="center" wrapText="1"/>
      <protection locked="0"/>
    </xf>
    <xf numFmtId="0" fontId="1" fillId="0" borderId="229" xfId="0" applyFont="1" applyBorder="1" applyAlignment="1" applyProtection="1">
      <alignment horizontal="center" vertical="center" wrapText="1"/>
      <protection locked="0"/>
    </xf>
    <xf numFmtId="0" fontId="0" fillId="0" borderId="189" xfId="0" applyBorder="1" applyAlignment="1" applyProtection="1">
      <alignment vertical="center"/>
      <protection locked="0"/>
    </xf>
    <xf numFmtId="0" fontId="1" fillId="0" borderId="255" xfId="0" applyFont="1" applyBorder="1" applyAlignment="1" applyProtection="1">
      <alignment vertical="center" wrapText="1"/>
      <protection locked="0"/>
    </xf>
    <xf numFmtId="0" fontId="0" fillId="0" borderId="185" xfId="0" applyBorder="1" applyAlignment="1" applyProtection="1">
      <alignment vertical="center" wrapText="1"/>
      <protection locked="0"/>
    </xf>
    <xf numFmtId="0" fontId="0" fillId="0" borderId="45" xfId="0" applyBorder="1" applyAlignment="1">
      <alignment horizontal="center" vertical="center"/>
    </xf>
    <xf numFmtId="0" fontId="0" fillId="0" borderId="124" xfId="0" applyBorder="1" applyAlignment="1">
      <alignment vertical="center"/>
    </xf>
    <xf numFmtId="0" fontId="0" fillId="0" borderId="100" xfId="0" applyBorder="1" applyAlignment="1">
      <alignment vertical="center"/>
    </xf>
    <xf numFmtId="0" fontId="0" fillId="0" borderId="16" xfId="0" applyBorder="1" applyAlignment="1">
      <alignment vertical="center" shrinkToFit="1"/>
    </xf>
    <xf numFmtId="0" fontId="0" fillId="0" borderId="16"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2" xfId="0" applyBorder="1" applyAlignment="1">
      <alignment vertical="center" shrinkToFit="1"/>
    </xf>
    <xf numFmtId="0" fontId="0" fillId="0" borderId="2" xfId="0" applyBorder="1" applyAlignment="1">
      <alignment vertical="center"/>
    </xf>
    <xf numFmtId="0" fontId="1" fillId="0" borderId="11" xfId="0" applyFont="1" applyBorder="1" applyAlignment="1">
      <alignment vertical="center" wrapText="1"/>
    </xf>
    <xf numFmtId="0" fontId="1" fillId="0" borderId="189" xfId="0" applyFont="1" applyBorder="1" applyAlignment="1">
      <alignment vertical="center" wrapText="1"/>
    </xf>
    <xf numFmtId="0" fontId="1" fillId="0" borderId="278" xfId="0" applyFont="1" applyBorder="1" applyAlignment="1">
      <alignment horizontal="right" vertical="center" wrapText="1"/>
    </xf>
    <xf numFmtId="0" fontId="1" fillId="0" borderId="103" xfId="0" applyFont="1" applyBorder="1" applyAlignment="1">
      <alignment horizontal="right" vertical="center" wrapText="1"/>
    </xf>
    <xf numFmtId="0" fontId="1" fillId="0" borderId="298" xfId="0" applyFont="1" applyBorder="1" applyAlignment="1" applyProtection="1">
      <alignment vertical="center" wrapText="1"/>
      <protection locked="0"/>
    </xf>
    <xf numFmtId="0" fontId="1" fillId="0" borderId="299" xfId="0" applyFont="1" applyBorder="1" applyAlignment="1" applyProtection="1">
      <alignment vertical="center" wrapText="1"/>
      <protection locked="0"/>
    </xf>
    <xf numFmtId="0" fontId="1" fillId="0" borderId="300" xfId="0" applyFont="1" applyBorder="1" applyAlignment="1" applyProtection="1">
      <alignment vertical="center" wrapText="1"/>
      <protection locked="0"/>
    </xf>
    <xf numFmtId="0" fontId="1" fillId="0" borderId="1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89" xfId="0" applyFont="1" applyBorder="1" applyAlignment="1" applyProtection="1">
      <alignment horizontal="center" vertical="center" wrapText="1"/>
      <protection locked="0"/>
    </xf>
    <xf numFmtId="0" fontId="1" fillId="0" borderId="238" xfId="0" applyFont="1" applyBorder="1" applyAlignment="1">
      <alignment horizontal="right" vertical="center" wrapText="1"/>
    </xf>
    <xf numFmtId="0" fontId="1" fillId="0" borderId="305" xfId="0" applyFont="1" applyBorder="1" applyAlignment="1">
      <alignment horizontal="right" vertical="center" wrapText="1"/>
    </xf>
    <xf numFmtId="0" fontId="0" fillId="0" borderId="45" xfId="0" applyBorder="1" applyAlignment="1">
      <alignment horizontal="center" vertical="center" wrapText="1"/>
    </xf>
    <xf numFmtId="0" fontId="0" fillId="0" borderId="304" xfId="0" applyBorder="1" applyAlignment="1">
      <alignment horizontal="center" vertical="center" wrapText="1"/>
    </xf>
    <xf numFmtId="0" fontId="0" fillId="0" borderId="129" xfId="0" applyBorder="1" applyAlignment="1">
      <alignment horizontal="center" vertical="center" wrapText="1"/>
    </xf>
    <xf numFmtId="0" fontId="0" fillId="0" borderId="73" xfId="0" applyBorder="1" applyAlignment="1">
      <alignment horizontal="center" vertical="center" wrapText="1"/>
    </xf>
    <xf numFmtId="0" fontId="0" fillId="0" borderId="213" xfId="0" applyBorder="1" applyAlignment="1">
      <alignment horizontal="center" vertical="center"/>
    </xf>
    <xf numFmtId="0" fontId="0" fillId="0" borderId="165" xfId="0" applyBorder="1" applyAlignment="1">
      <alignment horizontal="center" vertical="center"/>
    </xf>
    <xf numFmtId="0" fontId="0" fillId="4" borderId="257" xfId="0" applyFill="1" applyBorder="1" applyAlignment="1">
      <alignment horizontal="right" vertical="center"/>
    </xf>
    <xf numFmtId="0" fontId="0" fillId="4" borderId="8" xfId="0" applyFill="1" applyBorder="1" applyAlignment="1">
      <alignment horizontal="right" vertical="center"/>
    </xf>
    <xf numFmtId="0" fontId="0" fillId="5" borderId="301" xfId="0" applyFill="1" applyBorder="1" applyAlignment="1">
      <alignment horizontal="right" vertical="center"/>
    </xf>
    <xf numFmtId="0" fontId="0" fillId="5" borderId="126" xfId="0" applyFill="1" applyBorder="1" applyAlignment="1">
      <alignment horizontal="right" vertical="center"/>
    </xf>
    <xf numFmtId="0" fontId="0" fillId="0" borderId="302" xfId="0" applyBorder="1" applyAlignment="1">
      <alignment horizontal="center" vertical="center" wrapText="1" shrinkToFit="1"/>
    </xf>
    <xf numFmtId="0" fontId="0" fillId="0" borderId="303" xfId="0" applyBorder="1" applyAlignment="1">
      <alignment horizontal="center" vertical="center" wrapText="1" shrinkToFit="1"/>
    </xf>
    <xf numFmtId="0" fontId="0" fillId="0" borderId="9" xfId="0" applyBorder="1" applyAlignment="1">
      <alignment horizontal="center" vertical="center"/>
    </xf>
    <xf numFmtId="0" fontId="1" fillId="0" borderId="253" xfId="0" applyFont="1" applyBorder="1" applyAlignment="1" applyProtection="1">
      <alignment vertical="center" wrapText="1"/>
      <protection locked="0"/>
    </xf>
    <xf numFmtId="0" fontId="0" fillId="0" borderId="300" xfId="0" applyBorder="1" applyAlignment="1" applyProtection="1">
      <alignment vertical="center" wrapText="1"/>
      <protection locked="0"/>
    </xf>
    <xf numFmtId="0" fontId="0" fillId="0" borderId="189" xfId="0" applyBorder="1" applyAlignment="1" applyProtection="1">
      <alignment vertical="center" wrapText="1"/>
      <protection locked="0"/>
    </xf>
    <xf numFmtId="0" fontId="1" fillId="0" borderId="253" xfId="0" applyFont="1" applyBorder="1" applyAlignment="1" applyProtection="1">
      <alignment vertical="center" shrinkToFit="1"/>
      <protection locked="0"/>
    </xf>
    <xf numFmtId="0" fontId="0" fillId="0" borderId="300" xfId="0" applyBorder="1" applyAlignment="1" applyProtection="1">
      <alignment vertical="center"/>
      <protection locked="0"/>
    </xf>
    <xf numFmtId="0" fontId="1" fillId="0" borderId="237" xfId="0" applyFont="1" applyBorder="1" applyAlignment="1">
      <alignment vertical="center" wrapText="1"/>
    </xf>
    <xf numFmtId="0" fontId="1" fillId="0" borderId="305" xfId="0" applyFont="1" applyBorder="1" applyAlignment="1">
      <alignment vertical="center" wrapText="1"/>
    </xf>
    <xf numFmtId="0" fontId="0" fillId="0" borderId="32" xfId="0" applyBorder="1" applyAlignment="1" applyProtection="1">
      <alignment horizontal="center" vertical="center" textRotation="255" wrapText="1"/>
      <protection locked="0"/>
    </xf>
    <xf numFmtId="0" fontId="0" fillId="0" borderId="124" xfId="0" applyBorder="1" applyAlignment="1" applyProtection="1">
      <alignment horizontal="center" vertical="center" textRotation="255" wrapText="1"/>
      <protection locked="0"/>
    </xf>
    <xf numFmtId="0" fontId="0" fillId="0" borderId="100" xfId="0" applyBorder="1" applyAlignment="1" applyProtection="1">
      <alignment horizontal="center" vertical="center" textRotation="255" wrapText="1"/>
      <protection locked="0"/>
    </xf>
    <xf numFmtId="0" fontId="0" fillId="0" borderId="4" xfId="0" applyBorder="1" applyAlignment="1" applyProtection="1">
      <alignment horizontal="center" vertical="center" textRotation="255" wrapText="1"/>
      <protection locked="0"/>
    </xf>
    <xf numFmtId="0" fontId="0" fillId="0" borderId="7" xfId="0" applyBorder="1" applyAlignment="1" applyProtection="1">
      <alignment horizontal="center" vertical="center" textRotation="255" wrapText="1"/>
      <protection locked="0"/>
    </xf>
    <xf numFmtId="0" fontId="0" fillId="0" borderId="130" xfId="0" applyBorder="1" applyAlignment="1" applyProtection="1">
      <alignment horizontal="center" vertical="center" textRotation="255" wrapText="1"/>
      <protection locked="0"/>
    </xf>
    <xf numFmtId="0" fontId="1" fillId="0" borderId="18" xfId="0" applyFont="1" applyBorder="1" applyAlignment="1">
      <alignment horizontal="right" vertical="center" shrinkToFit="1"/>
    </xf>
    <xf numFmtId="0" fontId="1" fillId="0" borderId="306" xfId="0" applyFont="1" applyBorder="1" applyAlignment="1">
      <alignment horizontal="right" vertical="center" shrinkToFit="1"/>
    </xf>
    <xf numFmtId="0" fontId="0" fillId="0" borderId="50" xfId="0" applyBorder="1" applyAlignment="1">
      <alignment horizontal="center" vertical="center" wrapText="1"/>
    </xf>
    <xf numFmtId="0" fontId="0" fillId="0" borderId="18" xfId="0" applyBorder="1" applyAlignment="1">
      <alignment horizontal="center" vertical="center" wrapText="1"/>
    </xf>
    <xf numFmtId="0" fontId="0" fillId="0" borderId="150" xfId="0" applyBorder="1" applyAlignment="1">
      <alignment horizontal="center" vertical="center" wrapText="1"/>
    </xf>
    <xf numFmtId="0" fontId="0" fillId="0" borderId="299" xfId="0" applyBorder="1" applyAlignment="1" applyProtection="1">
      <alignment vertical="center"/>
      <protection locked="0"/>
    </xf>
    <xf numFmtId="0" fontId="0" fillId="0" borderId="9" xfId="0" applyBorder="1" applyAlignment="1">
      <alignment horizontal="center" vertical="center" wrapText="1"/>
    </xf>
    <xf numFmtId="0" fontId="0" fillId="0" borderId="9" xfId="0" applyBorder="1" applyAlignment="1">
      <alignment vertical="center"/>
    </xf>
    <xf numFmtId="0" fontId="0" fillId="0" borderId="165" xfId="0" applyBorder="1" applyAlignment="1">
      <alignment vertical="center"/>
    </xf>
    <xf numFmtId="0" fontId="8" fillId="0" borderId="307" xfId="0" applyFont="1" applyBorder="1" applyAlignment="1" applyProtection="1">
      <alignment horizontal="left" vertical="top" wrapText="1"/>
      <protection locked="0"/>
    </xf>
    <xf numFmtId="0" fontId="8" fillId="0" borderId="238" xfId="0" applyFont="1" applyBorder="1" applyAlignment="1" applyProtection="1">
      <alignment horizontal="left" vertical="top" wrapText="1"/>
      <protection locked="0"/>
    </xf>
    <xf numFmtId="0" fontId="8" fillId="0" borderId="308" xfId="0" applyFont="1" applyBorder="1" applyAlignment="1" applyProtection="1">
      <alignment horizontal="left" vertical="top" wrapText="1"/>
      <protection locked="0"/>
    </xf>
    <xf numFmtId="0" fontId="11" fillId="0" borderId="46"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0" fillId="0" borderId="0" xfId="0" applyBorder="1" applyAlignment="1" applyProtection="1">
      <alignment vertical="center"/>
      <protection locked="0"/>
    </xf>
    <xf numFmtId="0" fontId="1" fillId="0" borderId="229" xfId="0" applyFont="1" applyBorder="1" applyAlignment="1" applyProtection="1">
      <alignment vertical="center" wrapText="1"/>
      <protection locked="0"/>
    </xf>
    <xf numFmtId="0" fontId="0" fillId="0" borderId="4"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307" xfId="0" applyBorder="1" applyAlignment="1" applyProtection="1">
      <alignment horizontal="left" vertical="center" wrapText="1"/>
      <protection locked="0"/>
    </xf>
    <xf numFmtId="0" fontId="0" fillId="0" borderId="238" xfId="0" applyBorder="1" applyAlignment="1" applyProtection="1">
      <alignment horizontal="left" vertical="center" wrapText="1"/>
      <protection locked="0"/>
    </xf>
    <xf numFmtId="0" fontId="0" fillId="0" borderId="308" xfId="0" applyBorder="1" applyAlignment="1" applyProtection="1">
      <alignment horizontal="left" vertical="center" wrapText="1"/>
      <protection locked="0"/>
    </xf>
    <xf numFmtId="0" fontId="1" fillId="0" borderId="9" xfId="0" applyFont="1" applyBorder="1" applyAlignment="1">
      <alignment horizontal="left" vertical="center" wrapText="1"/>
    </xf>
    <xf numFmtId="0" fontId="1" fillId="0" borderId="22" xfId="0" applyFont="1" applyBorder="1" applyAlignment="1">
      <alignment horizontal="left" vertical="center" wrapText="1"/>
    </xf>
    <xf numFmtId="0" fontId="1" fillId="0" borderId="229" xfId="0" applyFont="1" applyFill="1" applyBorder="1" applyAlignment="1" applyProtection="1">
      <alignment horizontal="center" vertical="center" wrapText="1"/>
      <protection locked="0"/>
    </xf>
    <xf numFmtId="0" fontId="1" fillId="0" borderId="189"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89" xfId="0" applyFont="1" applyFill="1" applyBorder="1" applyAlignment="1" applyProtection="1">
      <alignment horizontal="center" vertical="center" wrapText="1"/>
      <protection locked="0"/>
    </xf>
    <xf numFmtId="0" fontId="8" fillId="15" borderId="229" xfId="0" applyFont="1" applyFill="1" applyBorder="1" applyAlignment="1" applyProtection="1">
      <alignment vertical="center" wrapText="1"/>
      <protection locked="0"/>
    </xf>
    <xf numFmtId="0" fontId="8" fillId="15" borderId="189" xfId="0" applyFont="1" applyFill="1" applyBorder="1" applyAlignment="1" applyProtection="1">
      <alignment vertical="center"/>
      <protection locked="0"/>
    </xf>
    <xf numFmtId="0" fontId="13" fillId="15" borderId="0" xfId="0" applyFont="1" applyFill="1" applyBorder="1" applyAlignment="1" applyProtection="1">
      <alignment vertical="center" wrapText="1"/>
      <protection locked="0"/>
    </xf>
    <xf numFmtId="0" fontId="13" fillId="15" borderId="0" xfId="0" applyFont="1" applyFill="1" applyBorder="1" applyAlignment="1" applyProtection="1">
      <alignment vertical="center"/>
      <protection locked="0"/>
    </xf>
    <xf numFmtId="0" fontId="13" fillId="15" borderId="189" xfId="0" applyFont="1" applyFill="1" applyBorder="1" applyAlignment="1" applyProtection="1">
      <alignment vertical="center"/>
      <protection locked="0"/>
    </xf>
    <xf numFmtId="0" fontId="1" fillId="15" borderId="229" xfId="0" applyFont="1" applyFill="1" applyBorder="1" applyAlignment="1" applyProtection="1">
      <alignment vertical="center" wrapText="1"/>
      <protection locked="0"/>
    </xf>
    <xf numFmtId="0" fontId="0" fillId="15" borderId="189" xfId="0" applyFill="1" applyBorder="1" applyAlignment="1" applyProtection="1">
      <alignment vertical="center"/>
      <protection locked="0"/>
    </xf>
    <xf numFmtId="0" fontId="0" fillId="0" borderId="2" xfId="0" applyBorder="1" applyAlignment="1">
      <alignment horizontal="right" vertical="center"/>
    </xf>
    <xf numFmtId="0" fontId="0" fillId="0" borderId="170" xfId="0" applyBorder="1" applyAlignment="1">
      <alignment horizontal="right" vertical="center"/>
    </xf>
    <xf numFmtId="0" fontId="0" fillId="15" borderId="255" xfId="0" applyFont="1" applyFill="1" applyBorder="1" applyAlignment="1" applyProtection="1">
      <alignment vertical="center" wrapText="1"/>
      <protection locked="0"/>
    </xf>
    <xf numFmtId="0" fontId="0" fillId="15" borderId="185" xfId="0" applyFill="1" applyBorder="1" applyAlignment="1" applyProtection="1">
      <alignment vertical="center"/>
      <protection locked="0"/>
    </xf>
    <xf numFmtId="0" fontId="0" fillId="15" borderId="297" xfId="0" applyFont="1" applyFill="1" applyBorder="1" applyAlignment="1" applyProtection="1">
      <alignment vertical="center" wrapText="1"/>
      <protection locked="0"/>
    </xf>
    <xf numFmtId="0" fontId="0" fillId="15" borderId="297" xfId="0" applyFill="1" applyBorder="1" applyAlignment="1" applyProtection="1">
      <alignment vertical="center"/>
      <protection locked="0"/>
    </xf>
    <xf numFmtId="0" fontId="0" fillId="0" borderId="321" xfId="0" applyBorder="1" applyAlignment="1" applyProtection="1">
      <alignment horizontal="center" vertical="center" textRotation="255" wrapText="1"/>
      <protection locked="0"/>
    </xf>
    <xf numFmtId="0" fontId="13" fillId="0" borderId="83" xfId="0" applyFont="1" applyBorder="1" applyAlignment="1">
      <alignment horizontal="center" vertical="center" wrapText="1"/>
    </xf>
    <xf numFmtId="0" fontId="13" fillId="0" borderId="83" xfId="0" applyFont="1" applyBorder="1" applyAlignment="1">
      <alignment horizontal="center" vertical="center"/>
    </xf>
    <xf numFmtId="0" fontId="0" fillId="0" borderId="339" xfId="0" applyBorder="1" applyAlignment="1">
      <alignment horizontal="center" vertical="center"/>
    </xf>
    <xf numFmtId="0" fontId="0" fillId="0" borderId="316" xfId="0" applyBorder="1" applyAlignment="1">
      <alignment horizontal="center" vertical="center"/>
    </xf>
    <xf numFmtId="0" fontId="0" fillId="0" borderId="81" xfId="0" applyBorder="1" applyAlignment="1">
      <alignment horizontal="center" vertical="center" shrinkToFit="1"/>
    </xf>
    <xf numFmtId="0" fontId="1" fillId="0" borderId="0" xfId="0" applyFont="1" applyAlignment="1">
      <alignment horizontal="left" vertical="center"/>
    </xf>
    <xf numFmtId="0" fontId="0" fillId="0" borderId="0" xfId="0" applyBorder="1" applyAlignment="1">
      <alignment horizontal="left" vertical="center"/>
    </xf>
    <xf numFmtId="0" fontId="0" fillId="0" borderId="233" xfId="0" applyBorder="1" applyAlignment="1">
      <alignment horizontal="center" vertical="center" wrapText="1"/>
    </xf>
    <xf numFmtId="0" fontId="0" fillId="0" borderId="77" xfId="0" applyBorder="1" applyAlignment="1">
      <alignment horizontal="center" vertical="center" wrapText="1"/>
    </xf>
    <xf numFmtId="0" fontId="0" fillId="0" borderId="279" xfId="0" applyBorder="1" applyAlignment="1">
      <alignment horizontal="center" vertical="center" wrapText="1" shrinkToFit="1"/>
    </xf>
    <xf numFmtId="193" fontId="0" fillId="0" borderId="309" xfId="2" applyNumberFormat="1" applyFont="1" applyFill="1" applyBorder="1" applyAlignment="1" applyProtection="1">
      <alignment horizontal="center" vertical="center"/>
    </xf>
    <xf numFmtId="193" fontId="1" fillId="0" borderId="310" xfId="2" applyNumberFormat="1" applyFont="1" applyFill="1" applyBorder="1" applyAlignment="1" applyProtection="1">
      <alignment horizontal="center" vertical="center"/>
    </xf>
    <xf numFmtId="193" fontId="1" fillId="0" borderId="311" xfId="2" applyNumberFormat="1" applyFont="1" applyFill="1" applyBorder="1" applyAlignment="1" applyProtection="1">
      <alignment horizontal="center" vertical="center"/>
    </xf>
    <xf numFmtId="0" fontId="6" fillId="0" borderId="0" xfId="1" applyFont="1" applyFill="1" applyAlignment="1" applyProtection="1">
      <alignment horizontal="center" vertical="center"/>
    </xf>
    <xf numFmtId="0" fontId="0" fillId="0" borderId="0" xfId="0" applyAlignment="1" applyProtection="1">
      <alignment vertical="center"/>
    </xf>
    <xf numFmtId="0" fontId="6" fillId="0" borderId="0" xfId="2" applyFont="1" applyFill="1" applyBorder="1" applyAlignment="1" applyProtection="1">
      <alignment horizontal="left" vertical="center" shrinkToFit="1"/>
    </xf>
    <xf numFmtId="0" fontId="15" fillId="0" borderId="0" xfId="2" applyFont="1" applyFill="1" applyBorder="1" applyAlignment="1" applyProtection="1">
      <alignment horizontal="right" vertical="center" shrinkToFit="1"/>
    </xf>
    <xf numFmtId="0" fontId="1" fillId="0" borderId="0" xfId="2" applyFont="1" applyFill="1" applyBorder="1" applyAlignment="1" applyProtection="1">
      <alignment horizontal="center" vertical="center" shrinkToFit="1"/>
    </xf>
    <xf numFmtId="0" fontId="1" fillId="0" borderId="0" xfId="2" applyFont="1" applyFill="1" applyAlignment="1" applyProtection="1">
      <alignment horizontal="center" vertical="center" shrinkToFit="1"/>
    </xf>
    <xf numFmtId="0" fontId="1" fillId="5" borderId="314" xfId="2" applyFont="1" applyFill="1" applyBorder="1" applyAlignment="1" applyProtection="1">
      <alignment vertical="center" wrapText="1" shrinkToFit="1"/>
    </xf>
    <xf numFmtId="0" fontId="0" fillId="5" borderId="305" xfId="0" applyFill="1" applyBorder="1" applyAlignment="1" applyProtection="1">
      <alignment vertical="center" shrinkToFit="1"/>
    </xf>
    <xf numFmtId="0" fontId="1" fillId="5" borderId="314" xfId="2" applyFont="1" applyFill="1" applyBorder="1" applyAlignment="1" applyProtection="1">
      <alignment vertical="center" shrinkToFit="1"/>
    </xf>
    <xf numFmtId="0" fontId="1" fillId="5" borderId="307" xfId="2" applyFont="1" applyFill="1" applyBorder="1" applyAlignment="1" applyProtection="1">
      <alignment vertical="center" shrinkToFit="1"/>
    </xf>
    <xf numFmtId="187" fontId="1" fillId="7" borderId="330" xfId="2" applyNumberFormat="1" applyFill="1" applyBorder="1" applyAlignment="1" applyProtection="1">
      <alignment horizontal="center" vertical="center" shrinkToFit="1"/>
    </xf>
    <xf numFmtId="187" fontId="1" fillId="7" borderId="131" xfId="2" applyNumberFormat="1" applyFill="1" applyBorder="1" applyAlignment="1" applyProtection="1">
      <alignment horizontal="center" vertical="center" shrinkToFit="1"/>
    </xf>
    <xf numFmtId="187" fontId="1" fillId="7" borderId="331" xfId="2" applyNumberFormat="1" applyFill="1" applyBorder="1" applyAlignment="1" applyProtection="1">
      <alignment horizontal="center" vertical="center" shrinkToFit="1"/>
    </xf>
    <xf numFmtId="187" fontId="1" fillId="0" borderId="318" xfId="2" applyNumberFormat="1" applyFill="1" applyBorder="1" applyAlignment="1" applyProtection="1">
      <alignment horizontal="center" vertical="center" shrinkToFit="1"/>
    </xf>
    <xf numFmtId="187" fontId="1" fillId="0" borderId="9" xfId="2" applyNumberFormat="1" applyFill="1" applyBorder="1" applyAlignment="1" applyProtection="1">
      <alignment horizontal="center" vertical="center" shrinkToFit="1"/>
    </xf>
    <xf numFmtId="187" fontId="1" fillId="0" borderId="227" xfId="2" applyNumberFormat="1" applyFill="1" applyBorder="1" applyAlignment="1" applyProtection="1">
      <alignment horizontal="center" vertical="center" shrinkToFit="1"/>
    </xf>
    <xf numFmtId="187" fontId="1" fillId="0" borderId="0" xfId="2" applyNumberFormat="1" applyFill="1" applyBorder="1" applyAlignment="1" applyProtection="1">
      <alignment horizontal="center" vertical="center" shrinkToFit="1"/>
    </xf>
    <xf numFmtId="187" fontId="1" fillId="0" borderId="326" xfId="2" applyNumberFormat="1" applyFill="1" applyBorder="1" applyAlignment="1" applyProtection="1">
      <alignment horizontal="center" vertical="center" shrinkToFit="1"/>
    </xf>
    <xf numFmtId="187" fontId="1" fillId="0" borderId="297" xfId="2" applyNumberFormat="1" applyFill="1" applyBorder="1" applyAlignment="1" applyProtection="1">
      <alignment horizontal="center" vertical="center" shrinkToFit="1"/>
    </xf>
    <xf numFmtId="0" fontId="11" fillId="0" borderId="312" xfId="2" applyFont="1" applyFill="1" applyBorder="1" applyAlignment="1" applyProtection="1">
      <alignment horizontal="left" vertical="center" wrapText="1" shrinkToFit="1"/>
    </xf>
    <xf numFmtId="0" fontId="11" fillId="0" borderId="126" xfId="2" applyFont="1" applyFill="1" applyBorder="1" applyAlignment="1" applyProtection="1">
      <alignment horizontal="left" vertical="center" wrapText="1" shrinkToFit="1"/>
    </xf>
    <xf numFmtId="0" fontId="11" fillId="6" borderId="313" xfId="2" applyFont="1" applyFill="1" applyBorder="1" applyAlignment="1" applyProtection="1">
      <alignment horizontal="left" vertical="center" shrinkToFit="1"/>
    </xf>
    <xf numFmtId="0" fontId="11" fillId="6" borderId="126" xfId="2" applyFont="1" applyFill="1" applyBorder="1" applyAlignment="1" applyProtection="1">
      <alignment horizontal="left" vertical="center" shrinkToFit="1"/>
    </xf>
    <xf numFmtId="0" fontId="1" fillId="6" borderId="312" xfId="2" applyFont="1" applyFill="1" applyBorder="1" applyAlignment="1" applyProtection="1">
      <alignment vertical="center" shrinkToFit="1"/>
    </xf>
    <xf numFmtId="0" fontId="0" fillId="6" borderId="126" xfId="0" applyFill="1" applyBorder="1" applyAlignment="1" applyProtection="1">
      <alignment vertical="center" shrinkToFit="1"/>
    </xf>
    <xf numFmtId="0" fontId="1" fillId="0" borderId="312" xfId="2" applyFont="1" applyFill="1" applyBorder="1" applyAlignment="1" applyProtection="1">
      <alignment vertical="center" shrinkToFit="1"/>
    </xf>
    <xf numFmtId="0" fontId="0" fillId="0" borderId="126" xfId="0" applyFill="1" applyBorder="1" applyAlignment="1" applyProtection="1">
      <alignment vertical="center" shrinkToFit="1"/>
    </xf>
    <xf numFmtId="0" fontId="1" fillId="0" borderId="313" xfId="2" applyFont="1" applyFill="1" applyBorder="1" applyAlignment="1" applyProtection="1">
      <alignment vertical="center" shrinkToFit="1"/>
    </xf>
    <xf numFmtId="0" fontId="0" fillId="0" borderId="126" xfId="0" applyBorder="1" applyAlignment="1" applyProtection="1">
      <alignment vertical="center" shrinkToFit="1"/>
    </xf>
    <xf numFmtId="0" fontId="1" fillId="6" borderId="315" xfId="2" applyFont="1" applyFill="1" applyBorder="1" applyAlignment="1" applyProtection="1">
      <alignment vertical="center" shrinkToFit="1"/>
    </xf>
    <xf numFmtId="0" fontId="0" fillId="6" borderId="33" xfId="0" applyFill="1" applyBorder="1" applyAlignment="1" applyProtection="1">
      <alignment vertical="center" shrinkToFit="1"/>
    </xf>
    <xf numFmtId="0" fontId="1" fillId="0" borderId="315" xfId="2" applyFont="1" applyFill="1" applyBorder="1" applyAlignment="1" applyProtection="1">
      <alignment vertical="center" shrinkToFit="1"/>
    </xf>
    <xf numFmtId="0" fontId="0" fillId="0" borderId="33" xfId="0" applyBorder="1" applyAlignment="1" applyProtection="1">
      <alignment vertical="center" shrinkToFit="1"/>
    </xf>
    <xf numFmtId="0" fontId="1" fillId="0" borderId="183" xfId="2" applyFont="1" applyFill="1" applyBorder="1" applyAlignment="1" applyProtection="1">
      <alignment vertical="center" shrinkToFit="1"/>
    </xf>
    <xf numFmtId="0" fontId="1" fillId="7" borderId="315" xfId="2" applyFont="1" applyFill="1" applyBorder="1" applyAlignment="1" applyProtection="1">
      <alignment vertical="center" shrinkToFit="1"/>
    </xf>
    <xf numFmtId="0" fontId="0" fillId="7" borderId="33" xfId="0" applyFill="1" applyBorder="1" applyAlignment="1" applyProtection="1">
      <alignment vertical="center" shrinkToFit="1"/>
    </xf>
    <xf numFmtId="0" fontId="1" fillId="6" borderId="275" xfId="2" applyFont="1" applyFill="1" applyBorder="1" applyAlignment="1" applyProtection="1">
      <alignment vertical="center" shrinkToFit="1"/>
    </xf>
    <xf numFmtId="0" fontId="0" fillId="6" borderId="165" xfId="0" applyFill="1" applyBorder="1" applyAlignment="1" applyProtection="1">
      <alignment vertical="center" shrinkToFit="1"/>
    </xf>
    <xf numFmtId="0" fontId="1" fillId="0" borderId="275" xfId="2" applyFont="1" applyFill="1" applyBorder="1" applyAlignment="1" applyProtection="1">
      <alignment vertical="center" shrinkToFit="1"/>
    </xf>
    <xf numFmtId="0" fontId="0" fillId="0" borderId="165" xfId="0" applyBorder="1" applyAlignment="1" applyProtection="1">
      <alignment vertical="center" shrinkToFit="1"/>
    </xf>
    <xf numFmtId="0" fontId="1" fillId="0" borderId="318" xfId="2" applyFont="1" applyFill="1" applyBorder="1" applyAlignment="1" applyProtection="1">
      <alignment vertical="center" shrinkToFit="1"/>
    </xf>
    <xf numFmtId="0" fontId="1" fillId="7" borderId="318" xfId="2" applyFont="1" applyFill="1" applyBorder="1" applyAlignment="1" applyProtection="1">
      <alignment vertical="center" shrinkToFit="1"/>
    </xf>
    <xf numFmtId="0" fontId="1" fillId="5" borderId="82" xfId="2" applyFont="1" applyFill="1" applyBorder="1" applyAlignment="1" applyProtection="1">
      <alignment horizontal="center" vertical="center" shrinkToFit="1"/>
    </xf>
    <xf numFmtId="0" fontId="1" fillId="5" borderId="29" xfId="2" applyFont="1" applyFill="1" applyBorder="1" applyAlignment="1" applyProtection="1">
      <alignment horizontal="center" vertical="center" shrinkToFit="1"/>
    </xf>
    <xf numFmtId="0" fontId="1" fillId="8" borderId="316" xfId="2" applyFont="1" applyFill="1" applyBorder="1" applyAlignment="1" applyProtection="1">
      <alignment vertical="center" shrinkToFit="1"/>
    </xf>
    <xf numFmtId="0" fontId="0" fillId="8" borderId="317" xfId="0" applyFill="1" applyBorder="1" applyAlignment="1" applyProtection="1">
      <alignment vertical="center" shrinkToFit="1"/>
    </xf>
    <xf numFmtId="0" fontId="1" fillId="4" borderId="316" xfId="2" applyFont="1" applyFill="1" applyBorder="1" applyAlignment="1" applyProtection="1">
      <alignment vertical="center" shrinkToFit="1"/>
    </xf>
    <xf numFmtId="0" fontId="0" fillId="4" borderId="317" xfId="0" applyFill="1" applyBorder="1" applyAlignment="1" applyProtection="1">
      <alignment vertical="center" shrinkToFit="1"/>
    </xf>
    <xf numFmtId="187" fontId="1" fillId="7" borderId="318" xfId="2" applyNumberFormat="1" applyFill="1" applyBorder="1" applyAlignment="1" applyProtection="1">
      <alignment horizontal="center" vertical="center" shrinkToFit="1"/>
    </xf>
    <xf numFmtId="187" fontId="1" fillId="7" borderId="9" xfId="2" applyNumberFormat="1" applyFill="1" applyBorder="1" applyAlignment="1" applyProtection="1">
      <alignment horizontal="center" vertical="center" shrinkToFit="1"/>
    </xf>
    <xf numFmtId="187" fontId="1" fillId="7" borderId="215" xfId="2" applyNumberFormat="1" applyFill="1" applyBorder="1" applyAlignment="1" applyProtection="1">
      <alignment horizontal="center" vertical="center" shrinkToFit="1"/>
    </xf>
    <xf numFmtId="187" fontId="1" fillId="7" borderId="227" xfId="2" applyNumberFormat="1" applyFill="1" applyBorder="1" applyAlignment="1" applyProtection="1">
      <alignment horizontal="center" vertical="center" shrinkToFit="1"/>
    </xf>
    <xf numFmtId="187" fontId="1" fillId="7" borderId="0" xfId="2" applyNumberFormat="1" applyFill="1" applyBorder="1" applyAlignment="1" applyProtection="1">
      <alignment horizontal="center" vertical="center" shrinkToFit="1"/>
    </xf>
    <xf numFmtId="187" fontId="1" fillId="7" borderId="329" xfId="2" applyNumberFormat="1" applyFill="1" applyBorder="1" applyAlignment="1" applyProtection="1">
      <alignment horizontal="center" vertical="center" shrinkToFit="1"/>
    </xf>
    <xf numFmtId="187" fontId="1" fillId="7" borderId="326" xfId="2" applyNumberFormat="1" applyFill="1" applyBorder="1" applyAlignment="1" applyProtection="1">
      <alignment horizontal="center" vertical="center" shrinkToFit="1"/>
    </xf>
    <xf numFmtId="187" fontId="1" fillId="7" borderId="297" xfId="2" applyNumberFormat="1" applyFill="1" applyBorder="1" applyAlignment="1" applyProtection="1">
      <alignment horizontal="center" vertical="center" shrinkToFit="1"/>
    </xf>
    <xf numFmtId="187" fontId="1" fillId="7" borderId="327" xfId="2" applyNumberFormat="1" applyFill="1" applyBorder="1" applyAlignment="1" applyProtection="1">
      <alignment horizontal="center" vertical="center" shrinkToFit="1"/>
    </xf>
    <xf numFmtId="0" fontId="1" fillId="0" borderId="354" xfId="2" applyFont="1" applyFill="1" applyBorder="1" applyAlignment="1" applyProtection="1">
      <alignment horizontal="center" vertical="center" shrinkToFit="1"/>
    </xf>
    <xf numFmtId="0" fontId="6" fillId="0" borderId="0" xfId="1" applyFont="1" applyFill="1" applyAlignment="1">
      <alignment horizontal="left" vertical="center"/>
    </xf>
    <xf numFmtId="0" fontId="3" fillId="0" borderId="0" xfId="2" applyFont="1" applyFill="1" applyBorder="1" applyAlignment="1">
      <alignment vertical="center"/>
    </xf>
    <xf numFmtId="176" fontId="7" fillId="0" borderId="319" xfId="1" applyNumberFormat="1" applyFont="1" applyFill="1" applyBorder="1" applyAlignment="1">
      <alignment horizontal="center" vertical="center"/>
    </xf>
    <xf numFmtId="176" fontId="7" fillId="0" borderId="320" xfId="1" applyNumberFormat="1" applyFont="1" applyFill="1" applyBorder="1" applyAlignment="1">
      <alignment horizontal="center" vertical="center"/>
    </xf>
    <xf numFmtId="0" fontId="26" fillId="0" borderId="33" xfId="0" applyFont="1" applyBorder="1" applyAlignment="1">
      <alignment horizontal="left" vertical="center"/>
    </xf>
    <xf numFmtId="0" fontId="26" fillId="0" borderId="96" xfId="0" applyFont="1" applyBorder="1" applyAlignment="1">
      <alignment horizontal="left" vertical="center"/>
    </xf>
    <xf numFmtId="0" fontId="0" fillId="0" borderId="96" xfId="0" applyBorder="1" applyAlignment="1">
      <alignment horizontal="left" vertical="center"/>
    </xf>
    <xf numFmtId="0" fontId="26" fillId="0" borderId="37"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110" xfId="0" applyFont="1" applyBorder="1" applyAlignment="1">
      <alignment horizontal="left" vertical="center" wrapText="1" shrinkToFit="1"/>
    </xf>
    <xf numFmtId="0" fontId="26" fillId="0" borderId="37" xfId="0" applyFont="1" applyBorder="1" applyAlignment="1">
      <alignment horizontal="left" vertical="center" shrinkToFit="1"/>
    </xf>
    <xf numFmtId="0" fontId="26" fillId="0" borderId="33" xfId="0" applyFont="1" applyBorder="1" applyAlignment="1">
      <alignment horizontal="left" vertical="center" shrinkToFit="1"/>
    </xf>
    <xf numFmtId="0" fontId="26" fillId="0" borderId="96" xfId="0" applyFont="1" applyBorder="1" applyAlignment="1">
      <alignment horizontal="left" vertical="center" wrapText="1"/>
    </xf>
    <xf numFmtId="0" fontId="33" fillId="0" borderId="110" xfId="0" applyFont="1" applyBorder="1" applyAlignment="1">
      <alignment horizontal="left" vertical="center" wrapText="1"/>
    </xf>
    <xf numFmtId="0" fontId="33" fillId="0" borderId="37" xfId="0" applyFont="1" applyBorder="1" applyAlignment="1">
      <alignment horizontal="left" vertical="center" wrapText="1"/>
    </xf>
    <xf numFmtId="0" fontId="33" fillId="0" borderId="33" xfId="0" applyFont="1" applyBorder="1" applyAlignment="1">
      <alignment horizontal="left" vertical="center" wrapText="1"/>
    </xf>
    <xf numFmtId="0" fontId="1" fillId="0" borderId="110" xfId="0" applyFont="1" applyBorder="1" applyAlignment="1">
      <alignment horizontal="center" vertical="center"/>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0" fillId="0" borderId="183" xfId="0" applyBorder="1" applyAlignment="1">
      <alignment horizontal="center" vertical="center"/>
    </xf>
    <xf numFmtId="0" fontId="0" fillId="0" borderId="33" xfId="0" applyBorder="1" applyAlignment="1">
      <alignment horizontal="center" vertical="center"/>
    </xf>
    <xf numFmtId="0" fontId="26" fillId="0" borderId="37" xfId="0" applyFont="1" applyBorder="1" applyAlignment="1">
      <alignment vertical="center" shrinkToFit="1"/>
    </xf>
    <xf numFmtId="0" fontId="26" fillId="0" borderId="33" xfId="0" applyFont="1" applyBorder="1" applyAlignment="1">
      <alignment vertical="center" shrinkToFit="1"/>
    </xf>
    <xf numFmtId="0" fontId="26" fillId="0" borderId="110" xfId="0" applyFont="1" applyBorder="1" applyAlignment="1">
      <alignment vertical="center" wrapText="1"/>
    </xf>
    <xf numFmtId="0" fontId="26" fillId="0" borderId="37" xfId="0" applyFont="1" applyBorder="1" applyAlignment="1">
      <alignment vertical="center" wrapText="1"/>
    </xf>
    <xf numFmtId="0" fontId="26" fillId="0" borderId="33" xfId="0" applyFont="1" applyBorder="1" applyAlignment="1">
      <alignment vertical="center" wrapText="1"/>
    </xf>
    <xf numFmtId="0" fontId="26" fillId="0" borderId="37" xfId="0" applyFont="1" applyBorder="1" applyAlignment="1">
      <alignment vertical="center" wrapText="1" shrinkToFit="1"/>
    </xf>
    <xf numFmtId="0" fontId="26" fillId="0" borderId="33" xfId="0" applyFont="1" applyBorder="1" applyAlignment="1">
      <alignment vertical="center" wrapText="1" shrinkToFit="1"/>
    </xf>
    <xf numFmtId="0" fontId="26" fillId="0" borderId="110" xfId="0" applyFont="1" applyBorder="1" applyAlignment="1">
      <alignment vertical="center" wrapText="1" shrinkToFit="1"/>
    </xf>
    <xf numFmtId="0" fontId="1" fillId="0" borderId="110" xfId="0" applyFont="1" applyBorder="1" applyAlignment="1">
      <alignment vertical="center" wrapText="1"/>
    </xf>
    <xf numFmtId="0" fontId="0" fillId="0" borderId="37" xfId="0" applyBorder="1" applyAlignment="1">
      <alignment vertical="center" wrapText="1"/>
    </xf>
    <xf numFmtId="0" fontId="0" fillId="0" borderId="33" xfId="0" applyBorder="1" applyAlignment="1">
      <alignment vertical="center" wrapText="1"/>
    </xf>
    <xf numFmtId="0" fontId="0" fillId="6" borderId="0" xfId="2" applyFont="1" applyFill="1" applyAlignment="1" applyProtection="1">
      <alignment vertical="center" shrinkToFit="1"/>
    </xf>
    <xf numFmtId="187" fontId="0" fillId="0" borderId="96" xfId="2" applyNumberFormat="1" applyFont="1" applyFill="1" applyBorder="1" applyAlignment="1" applyProtection="1">
      <alignment vertical="center" shrinkToFit="1"/>
      <protection locked="0"/>
    </xf>
    <xf numFmtId="187" fontId="1" fillId="0" borderId="328" xfId="2" applyNumberFormat="1" applyFill="1" applyBorder="1" applyAlignment="1" applyProtection="1">
      <alignment vertical="center" shrinkToFit="1"/>
      <protection locked="0"/>
    </xf>
    <xf numFmtId="187" fontId="1" fillId="6" borderId="110" xfId="2" applyNumberFormat="1" applyFill="1" applyBorder="1" applyAlignment="1" applyProtection="1">
      <alignment vertical="center" shrinkToFit="1"/>
      <protection locked="0"/>
    </xf>
    <xf numFmtId="187" fontId="1" fillId="6" borderId="182" xfId="2" applyNumberFormat="1" applyFill="1" applyBorder="1" applyAlignment="1" applyProtection="1">
      <alignment vertical="center" shrinkToFit="1"/>
      <protection locked="0"/>
    </xf>
  </cellXfs>
  <cellStyles count="3">
    <cellStyle name="標準" xfId="0" builtinId="0"/>
    <cellStyle name="標準_7 レッツ" xfId="1"/>
    <cellStyle name="標準_Book3" xfId="2"/>
  </cellStyles>
  <dxfs count="57">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lightGray"/>
      </fill>
    </dxf>
    <dxf>
      <fill>
        <patternFill patternType="lightGray"/>
      </fill>
    </dxf>
    <dxf>
      <fill>
        <patternFill patternType="darkUp"/>
      </fill>
    </dxf>
    <dxf>
      <fill>
        <patternFill patternType="gray0625"/>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lightGray"/>
      </fill>
    </dxf>
    <dxf>
      <fill>
        <patternFill patternType="lightGray"/>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lightGray"/>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colors>
    <mruColors>
      <color rgb="FFCCFFFF"/>
      <color rgb="FFFF0066"/>
      <color rgb="FFFFFF99"/>
      <color rgb="FFFFFFCC"/>
      <color rgb="FFFFCC99"/>
      <color rgb="FFCCFFCC"/>
      <color rgb="FFCC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95250</xdr:colOff>
      <xdr:row>4</xdr:row>
      <xdr:rowOff>0</xdr:rowOff>
    </xdr:from>
    <xdr:to>
      <xdr:col>1</xdr:col>
      <xdr:colOff>171450</xdr:colOff>
      <xdr:row>4</xdr:row>
      <xdr:rowOff>0</xdr:rowOff>
    </xdr:to>
    <xdr:sp macro="" textlink="">
      <xdr:nvSpPr>
        <xdr:cNvPr id="3087" name="AutoShape 1"/>
        <xdr:cNvSpPr>
          <a:spLocks/>
        </xdr:cNvSpPr>
      </xdr:nvSpPr>
      <xdr:spPr bwMode="auto">
        <a:xfrm>
          <a:off x="371475" y="1247775"/>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847725</xdr:colOff>
      <xdr:row>4</xdr:row>
      <xdr:rowOff>0</xdr:rowOff>
    </xdr:from>
    <xdr:to>
      <xdr:col>1</xdr:col>
      <xdr:colOff>914400</xdr:colOff>
      <xdr:row>4</xdr:row>
      <xdr:rowOff>0</xdr:rowOff>
    </xdr:to>
    <xdr:sp macro="" textlink="">
      <xdr:nvSpPr>
        <xdr:cNvPr id="3088" name="AutoShape 2"/>
        <xdr:cNvSpPr>
          <a:spLocks/>
        </xdr:cNvSpPr>
      </xdr:nvSpPr>
      <xdr:spPr bwMode="auto">
        <a:xfrm>
          <a:off x="1123950" y="1247775"/>
          <a:ext cx="666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0&#26989;&#32773;&#36984;&#23450;/&#9312;&#25552;&#26696;&#35500;&#26126;&#20250;/&#31532;1&#22238;&#65288;12&#26376;11&#26085;&#65289;/30%20&#9315;-2%20&#25552;&#26696;&#26360;&#27096;&#24335;&#12539;&#35352;&#20837;&#20363;/&#9317;30&#25552;&#26696;&#26360;&#12288;&#27597;&#23376;&#27597;/H30_&#27597;&#23376;&#275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委託実績"/>
      <sheetName val="３訓練実施施設の概要"/>
      <sheetName val="４訓練の概要"/>
      <sheetName val="５講師名簿"/>
      <sheetName val="６準備カリキュラム"/>
      <sheetName val="７実訓練カリキュラム"/>
      <sheetName val="８就職支援の概要・カリキュラム"/>
      <sheetName val="９就職担当名簿"/>
      <sheetName val="１０月別カリキュラム(8月)"/>
      <sheetName val="１０月別カリキュラム(1月)"/>
      <sheetName val="１１テキスト内訳"/>
      <sheetName val="１２提出物一覧"/>
    </sheetNames>
    <sheetDataSet>
      <sheetData sheetId="0">
        <row r="13">
          <cell r="H1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0"/>
  <sheetViews>
    <sheetView tabSelected="1" view="pageBreakPreview" zoomScale="60" zoomScaleNormal="70" workbookViewId="0"/>
  </sheetViews>
  <sheetFormatPr defaultRowHeight="13.5" x14ac:dyDescent="0.15"/>
  <cols>
    <col min="1" max="1" width="4" style="285" customWidth="1"/>
    <col min="2" max="2" width="11.125" style="329" customWidth="1"/>
    <col min="3" max="21" width="11.125" style="285" customWidth="1"/>
    <col min="22" max="25" width="9.75" style="285" customWidth="1"/>
    <col min="26" max="16384" width="9" style="285"/>
  </cols>
  <sheetData>
    <row r="1" spans="1:33" ht="34.5" customHeight="1" thickTop="1" thickBot="1" x14ac:dyDescent="0.2">
      <c r="A1" s="328" t="s">
        <v>571</v>
      </c>
      <c r="B1" s="760"/>
      <c r="E1" s="330" t="s">
        <v>234</v>
      </c>
      <c r="I1" s="412" t="s">
        <v>394</v>
      </c>
      <c r="J1" s="413" t="str">
        <f>IF(T13="可","8月","　")</f>
        <v>　</v>
      </c>
      <c r="K1" s="414" t="str">
        <f>IF(U13="可","11月","　")</f>
        <v>　</v>
      </c>
      <c r="L1" s="555"/>
      <c r="O1" s="874" t="str">
        <f>IF(B50=1,"情報通信関連コース","就職促進コース")</f>
        <v>就職促進コース</v>
      </c>
      <c r="P1" s="875"/>
      <c r="Q1" s="876"/>
      <c r="R1" s="415">
        <f>C50</f>
        <v>0</v>
      </c>
      <c r="S1" s="883">
        <f>+D50</f>
        <v>0</v>
      </c>
      <c r="T1" s="884"/>
      <c r="U1" s="885"/>
    </row>
    <row r="2" spans="1:33" ht="14.25" thickTop="1" x14ac:dyDescent="0.15">
      <c r="A2" s="291"/>
      <c r="B2" s="761"/>
    </row>
    <row r="3" spans="1:33" x14ac:dyDescent="0.15">
      <c r="A3" s="291"/>
      <c r="B3" s="762"/>
      <c r="F3" s="763"/>
    </row>
    <row r="4" spans="1:33" s="331" customFormat="1" ht="45" customHeight="1" x14ac:dyDescent="0.15">
      <c r="B4" s="907" t="s">
        <v>69</v>
      </c>
      <c r="C4" s="889" t="s">
        <v>14</v>
      </c>
      <c r="D4" s="877" t="s">
        <v>61</v>
      </c>
      <c r="E4" s="879"/>
      <c r="F4" s="878"/>
      <c r="G4" s="889" t="s">
        <v>95</v>
      </c>
      <c r="H4" s="877" t="s">
        <v>97</v>
      </c>
      <c r="I4" s="879"/>
      <c r="J4" s="878"/>
      <c r="K4" s="886" t="s">
        <v>96</v>
      </c>
      <c r="L4" s="880" t="s">
        <v>98</v>
      </c>
      <c r="M4" s="881"/>
      <c r="N4" s="882"/>
      <c r="O4" s="888" t="s">
        <v>13</v>
      </c>
      <c r="P4" s="888" t="s">
        <v>62</v>
      </c>
      <c r="Q4" s="888" t="s">
        <v>47</v>
      </c>
      <c r="R4" s="877" t="s">
        <v>25</v>
      </c>
      <c r="S4" s="879"/>
      <c r="T4" s="879"/>
      <c r="U4" s="878"/>
      <c r="V4" s="954" t="s">
        <v>516</v>
      </c>
      <c r="W4" s="955"/>
      <c r="X4" s="955"/>
      <c r="Y4" s="956"/>
    </row>
    <row r="5" spans="1:33" s="331" customFormat="1" ht="45" customHeight="1" thickBot="1" x14ac:dyDescent="0.2">
      <c r="B5" s="892"/>
      <c r="C5" s="892"/>
      <c r="D5" s="332" t="s">
        <v>58</v>
      </c>
      <c r="E5" s="332" t="s">
        <v>239</v>
      </c>
      <c r="F5" s="336" t="s">
        <v>59</v>
      </c>
      <c r="G5" s="892"/>
      <c r="H5" s="332" t="s">
        <v>58</v>
      </c>
      <c r="I5" s="332" t="s">
        <v>239</v>
      </c>
      <c r="J5" s="336" t="s">
        <v>59</v>
      </c>
      <c r="K5" s="887"/>
      <c r="L5" s="333" t="s">
        <v>58</v>
      </c>
      <c r="M5" s="333" t="s">
        <v>56</v>
      </c>
      <c r="N5" s="338" t="s">
        <v>59</v>
      </c>
      <c r="O5" s="889"/>
      <c r="P5" s="889"/>
      <c r="Q5" s="889"/>
      <c r="R5" s="332" t="s">
        <v>201</v>
      </c>
      <c r="S5" s="339" t="s">
        <v>59</v>
      </c>
      <c r="T5" s="339" t="s">
        <v>60</v>
      </c>
      <c r="U5" s="332" t="s">
        <v>200</v>
      </c>
      <c r="V5" s="839" t="s">
        <v>517</v>
      </c>
      <c r="W5" s="840" t="s">
        <v>86</v>
      </c>
      <c r="X5" s="957" t="s">
        <v>518</v>
      </c>
      <c r="Y5" s="958"/>
    </row>
    <row r="6" spans="1:33" s="331" customFormat="1" ht="78" customHeight="1" thickBot="1" x14ac:dyDescent="0.2">
      <c r="B6" s="258"/>
      <c r="C6" s="258"/>
      <c r="D6" s="758"/>
      <c r="E6" s="258"/>
      <c r="F6" s="259"/>
      <c r="G6" s="258"/>
      <c r="H6" s="758"/>
      <c r="I6" s="258"/>
      <c r="J6" s="259"/>
      <c r="K6" s="260"/>
      <c r="L6" s="759"/>
      <c r="M6" s="260"/>
      <c r="N6" s="261"/>
      <c r="O6" s="258"/>
      <c r="P6" s="258"/>
      <c r="Q6" s="258"/>
      <c r="R6" s="258"/>
      <c r="S6" s="259"/>
      <c r="T6" s="259"/>
      <c r="U6" s="258"/>
      <c r="V6" s="752"/>
      <c r="W6" s="841"/>
      <c r="X6" s="959"/>
      <c r="Y6" s="960"/>
    </row>
    <row r="7" spans="1:33" s="290" customFormat="1" ht="15.75" customHeight="1" thickBot="1" x14ac:dyDescent="0.2">
      <c r="B7" s="291"/>
      <c r="O7" s="290" t="s">
        <v>492</v>
      </c>
      <c r="AC7" s="331"/>
      <c r="AD7" s="331"/>
      <c r="AE7" s="331"/>
      <c r="AF7" s="331"/>
      <c r="AG7" s="331"/>
    </row>
    <row r="8" spans="1:33" s="290" customFormat="1" ht="15" customHeight="1" thickBot="1" x14ac:dyDescent="0.2">
      <c r="B8" s="291"/>
      <c r="K8" s="341"/>
      <c r="L8" s="290" t="s">
        <v>454</v>
      </c>
    </row>
    <row r="9" spans="1:33" s="290" customFormat="1" ht="17.25" x14ac:dyDescent="0.15">
      <c r="B9" s="331"/>
      <c r="R9" s="342"/>
      <c r="W9" s="342" t="s">
        <v>321</v>
      </c>
    </row>
    <row r="10" spans="1:33" s="290" customFormat="1" ht="27" customHeight="1" thickBot="1" x14ac:dyDescent="0.2">
      <c r="B10" s="909" t="s">
        <v>320</v>
      </c>
      <c r="C10" s="879"/>
      <c r="D10" s="879"/>
      <c r="E10" s="879"/>
      <c r="F10" s="878"/>
      <c r="G10" s="877" t="s">
        <v>323</v>
      </c>
      <c r="H10" s="879"/>
      <c r="I10" s="879"/>
      <c r="J10" s="879"/>
      <c r="K10" s="904" t="s">
        <v>464</v>
      </c>
      <c r="L10" s="877" t="s">
        <v>30</v>
      </c>
      <c r="M10" s="879"/>
      <c r="N10" s="879"/>
      <c r="O10" s="877" t="s">
        <v>83</v>
      </c>
      <c r="P10" s="879"/>
      <c r="Q10" s="878"/>
      <c r="R10" s="889" t="s">
        <v>401</v>
      </c>
      <c r="S10" s="889" t="s">
        <v>493</v>
      </c>
      <c r="T10" s="879" t="s">
        <v>38</v>
      </c>
      <c r="U10" s="878"/>
      <c r="W10" s="861" t="s">
        <v>418</v>
      </c>
      <c r="X10" s="862"/>
    </row>
    <row r="11" spans="1:33" s="331" customFormat="1" ht="29.25" customHeight="1" x14ac:dyDescent="0.15">
      <c r="B11" s="929" t="s">
        <v>483</v>
      </c>
      <c r="C11" s="931" t="s">
        <v>548</v>
      </c>
      <c r="D11" s="935" t="s">
        <v>322</v>
      </c>
      <c r="E11" s="936"/>
      <c r="F11" s="937"/>
      <c r="G11" s="978" t="s">
        <v>318</v>
      </c>
      <c r="H11" s="933" t="s">
        <v>462</v>
      </c>
      <c r="I11" s="877" t="s">
        <v>463</v>
      </c>
      <c r="J11" s="879"/>
      <c r="K11" s="905"/>
      <c r="L11" s="889" t="s">
        <v>211</v>
      </c>
      <c r="M11" s="889" t="s">
        <v>212</v>
      </c>
      <c r="N11" s="890" t="s">
        <v>460</v>
      </c>
      <c r="O11" s="909" t="s">
        <v>213</v>
      </c>
      <c r="P11" s="909" t="s">
        <v>214</v>
      </c>
      <c r="Q11" s="889" t="s">
        <v>171</v>
      </c>
      <c r="R11" s="907"/>
      <c r="S11" s="907"/>
      <c r="T11" s="949" t="s">
        <v>449</v>
      </c>
      <c r="U11" s="888" t="s">
        <v>511</v>
      </c>
      <c r="W11" s="889" t="s">
        <v>142</v>
      </c>
      <c r="X11" s="947" t="s">
        <v>141</v>
      </c>
    </row>
    <row r="12" spans="1:33" s="331" customFormat="1" ht="45" customHeight="1" thickBot="1" x14ac:dyDescent="0.2">
      <c r="B12" s="930"/>
      <c r="C12" s="932"/>
      <c r="D12" s="344" t="s">
        <v>211</v>
      </c>
      <c r="E12" s="344" t="s">
        <v>212</v>
      </c>
      <c r="F12" s="512" t="s">
        <v>460</v>
      </c>
      <c r="G12" s="892"/>
      <c r="H12" s="934"/>
      <c r="I12" s="345" t="s">
        <v>240</v>
      </c>
      <c r="J12" s="513" t="s">
        <v>241</v>
      </c>
      <c r="K12" s="906"/>
      <c r="L12" s="892"/>
      <c r="M12" s="892"/>
      <c r="N12" s="891"/>
      <c r="O12" s="910"/>
      <c r="P12" s="910"/>
      <c r="Q12" s="892"/>
      <c r="R12" s="907"/>
      <c r="S12" s="892"/>
      <c r="T12" s="950"/>
      <c r="U12" s="951"/>
      <c r="W12" s="892"/>
      <c r="X12" s="948"/>
    </row>
    <row r="13" spans="1:33" s="331" customFormat="1" ht="78.75" customHeight="1" thickBot="1" x14ac:dyDescent="0.2">
      <c r="B13" s="751"/>
      <c r="C13" s="752"/>
      <c r="D13" s="753"/>
      <c r="E13" s="753"/>
      <c r="F13" s="754"/>
      <c r="G13" s="755"/>
      <c r="H13" s="744">
        <f>学科時間+実技時間</f>
        <v>0</v>
      </c>
      <c r="I13" s="748"/>
      <c r="J13" s="756"/>
      <c r="K13" s="757"/>
      <c r="L13" s="753"/>
      <c r="M13" s="753"/>
      <c r="N13" s="754"/>
      <c r="O13" s="266"/>
      <c r="P13" s="266"/>
      <c r="Q13" s="264"/>
      <c r="R13" s="266"/>
      <c r="S13" s="811"/>
      <c r="T13" s="838"/>
      <c r="U13" s="811"/>
      <c r="W13" s="811"/>
      <c r="X13" s="811"/>
    </row>
    <row r="14" spans="1:33" s="290" customFormat="1" ht="13.5" customHeight="1" x14ac:dyDescent="0.15">
      <c r="B14" s="291"/>
      <c r="D14" s="508" t="s">
        <v>461</v>
      </c>
      <c r="I14" s="163"/>
      <c r="R14" s="290" t="s">
        <v>533</v>
      </c>
    </row>
    <row r="15" spans="1:33" s="290" customFormat="1" ht="13.5" customHeight="1" x14ac:dyDescent="0.15">
      <c r="B15" s="291"/>
      <c r="D15" s="508" t="s">
        <v>459</v>
      </c>
      <c r="I15" s="163"/>
    </row>
    <row r="16" spans="1:33" s="290" customFormat="1" ht="14.25" customHeight="1" x14ac:dyDescent="0.15">
      <c r="B16" s="347"/>
      <c r="C16" s="348"/>
    </row>
    <row r="17" spans="2:20" s="290" customFormat="1" ht="15.75" customHeight="1" x14ac:dyDescent="0.15"/>
    <row r="18" spans="2:20" s="290" customFormat="1" ht="13.5" customHeight="1" x14ac:dyDescent="0.15"/>
    <row r="19" spans="2:20" s="290" customFormat="1" ht="17.25" x14ac:dyDescent="0.15">
      <c r="B19" s="342" t="s">
        <v>235</v>
      </c>
    </row>
    <row r="20" spans="2:20" s="331" customFormat="1" ht="45" customHeight="1" x14ac:dyDescent="0.15">
      <c r="B20" s="889" t="s">
        <v>402</v>
      </c>
      <c r="C20" s="877" t="s">
        <v>89</v>
      </c>
      <c r="D20" s="878"/>
      <c r="E20" s="909" t="s">
        <v>497</v>
      </c>
      <c r="F20" s="909" t="s">
        <v>498</v>
      </c>
      <c r="G20" s="877" t="s">
        <v>106</v>
      </c>
      <c r="H20" s="879"/>
      <c r="I20" s="879"/>
      <c r="J20" s="879"/>
      <c r="K20" s="879"/>
      <c r="L20" s="879"/>
      <c r="M20" s="878"/>
      <c r="N20" s="877" t="s">
        <v>502</v>
      </c>
      <c r="O20" s="879"/>
      <c r="P20" s="879"/>
      <c r="Q20" s="879"/>
      <c r="R20" s="879"/>
      <c r="S20" s="879"/>
      <c r="T20" s="878"/>
    </row>
    <row r="21" spans="2:20" s="331" customFormat="1" ht="45" customHeight="1" thickBot="1" x14ac:dyDescent="0.2">
      <c r="B21" s="892"/>
      <c r="C21" s="335" t="s">
        <v>90</v>
      </c>
      <c r="D21" s="349" t="s">
        <v>194</v>
      </c>
      <c r="E21" s="910"/>
      <c r="F21" s="910"/>
      <c r="G21" s="332" t="s">
        <v>81</v>
      </c>
      <c r="H21" s="334" t="s">
        <v>198</v>
      </c>
      <c r="I21" s="351" t="s">
        <v>499</v>
      </c>
      <c r="J21" s="352" t="s">
        <v>500</v>
      </c>
      <c r="K21" s="344" t="s">
        <v>218</v>
      </c>
      <c r="L21" s="558" t="s">
        <v>122</v>
      </c>
      <c r="M21" s="344" t="s">
        <v>199</v>
      </c>
      <c r="N21" s="332" t="s">
        <v>81</v>
      </c>
      <c r="O21" s="334" t="s">
        <v>198</v>
      </c>
      <c r="P21" s="351" t="s">
        <v>501</v>
      </c>
      <c r="Q21" s="352" t="s">
        <v>500</v>
      </c>
      <c r="R21" s="344" t="s">
        <v>218</v>
      </c>
      <c r="S21" s="558" t="s">
        <v>122</v>
      </c>
      <c r="T21" s="344" t="s">
        <v>199</v>
      </c>
    </row>
    <row r="22" spans="2:20" s="331" customFormat="1" ht="26.25" customHeight="1" thickBot="1" x14ac:dyDescent="0.2">
      <c r="B22" s="938"/>
      <c r="C22" s="941"/>
      <c r="D22" s="944"/>
      <c r="E22" s="898"/>
      <c r="F22" s="893"/>
      <c r="G22" s="898"/>
      <c r="H22" s="901"/>
      <c r="I22" s="868" t="str">
        <f>IF(ISERROR(H22/$R$13),"",ROUNDDOWN(H22/$R$13,1))</f>
        <v/>
      </c>
      <c r="J22" s="966"/>
      <c r="K22" s="564"/>
      <c r="L22" s="898"/>
      <c r="M22" s="896"/>
      <c r="N22" s="898"/>
      <c r="O22" s="901"/>
      <c r="P22" s="868" t="str">
        <f>IF(ISERROR(O22/$R$13),"",ROUNDDOWN(O22/$R$13,1))</f>
        <v/>
      </c>
      <c r="Q22" s="963"/>
      <c r="R22" s="564"/>
      <c r="S22" s="893"/>
      <c r="T22" s="896"/>
    </row>
    <row r="23" spans="2:20" s="331" customFormat="1" ht="26.25" customHeight="1" thickBot="1" x14ac:dyDescent="0.2">
      <c r="B23" s="939"/>
      <c r="C23" s="942"/>
      <c r="D23" s="945"/>
      <c r="E23" s="899"/>
      <c r="F23" s="894"/>
      <c r="G23" s="899"/>
      <c r="H23" s="902"/>
      <c r="I23" s="869"/>
      <c r="J23" s="967"/>
      <c r="K23" s="565"/>
      <c r="L23" s="899"/>
      <c r="M23" s="897"/>
      <c r="N23" s="899"/>
      <c r="O23" s="902"/>
      <c r="P23" s="869"/>
      <c r="Q23" s="964"/>
      <c r="R23" s="565"/>
      <c r="S23" s="894"/>
      <c r="T23" s="897"/>
    </row>
    <row r="24" spans="2:20" s="331" customFormat="1" ht="26.25" customHeight="1" thickBot="1" x14ac:dyDescent="0.2">
      <c r="B24" s="940"/>
      <c r="C24" s="943"/>
      <c r="D24" s="946"/>
      <c r="E24" s="900"/>
      <c r="F24" s="895"/>
      <c r="G24" s="900"/>
      <c r="H24" s="903"/>
      <c r="I24" s="870"/>
      <c r="J24" s="968"/>
      <c r="K24" s="566"/>
      <c r="L24" s="900"/>
      <c r="M24" s="567"/>
      <c r="N24" s="900"/>
      <c r="O24" s="903"/>
      <c r="P24" s="870"/>
      <c r="Q24" s="965"/>
      <c r="R24" s="570"/>
      <c r="S24" s="895"/>
      <c r="T24" s="568"/>
    </row>
    <row r="25" spans="2:20" s="290" customFormat="1" ht="15.75" customHeight="1" x14ac:dyDescent="0.15">
      <c r="B25" s="291" t="s">
        <v>494</v>
      </c>
      <c r="E25" s="290" t="s">
        <v>495</v>
      </c>
      <c r="K25" s="557" t="s">
        <v>509</v>
      </c>
      <c r="M25" s="557"/>
      <c r="R25" s="557" t="s">
        <v>509</v>
      </c>
    </row>
    <row r="26" spans="2:20" s="290" customFormat="1" ht="15.75" customHeight="1" x14ac:dyDescent="0.15">
      <c r="B26" s="291"/>
      <c r="F26" s="290" t="s">
        <v>496</v>
      </c>
      <c r="M26" s="583" t="s">
        <v>491</v>
      </c>
      <c r="T26" s="583" t="s">
        <v>491</v>
      </c>
    </row>
    <row r="27" spans="2:20" s="290" customFormat="1" ht="13.5" customHeight="1" x14ac:dyDescent="0.15">
      <c r="B27" s="291"/>
    </row>
    <row r="28" spans="2:20" s="290" customFormat="1" x14ac:dyDescent="0.15"/>
    <row r="29" spans="2:20" s="331" customFormat="1" ht="45" customHeight="1" x14ac:dyDescent="0.15">
      <c r="B29" s="877" t="s">
        <v>205</v>
      </c>
      <c r="C29" s="879"/>
      <c r="D29" s="879"/>
      <c r="E29" s="879"/>
      <c r="F29" s="878"/>
      <c r="G29" s="332" t="s">
        <v>473</v>
      </c>
      <c r="H29" s="332" t="s">
        <v>474</v>
      </c>
      <c r="I29" s="332" t="s">
        <v>475</v>
      </c>
      <c r="J29" s="877" t="s">
        <v>31</v>
      </c>
      <c r="K29" s="879"/>
      <c r="L29" s="878"/>
      <c r="M29" s="877" t="s">
        <v>99</v>
      </c>
      <c r="N29" s="879"/>
      <c r="O29" s="878"/>
      <c r="P29" s="877" t="s">
        <v>204</v>
      </c>
      <c r="Q29" s="879"/>
      <c r="R29" s="878"/>
    </row>
    <row r="30" spans="2:20" s="331" customFormat="1" ht="45" customHeight="1" thickBot="1" x14ac:dyDescent="0.2">
      <c r="B30" s="344" t="s">
        <v>244</v>
      </c>
      <c r="C30" s="344" t="s">
        <v>93</v>
      </c>
      <c r="D30" s="344" t="s">
        <v>476</v>
      </c>
      <c r="E30" s="353" t="s">
        <v>477</v>
      </c>
      <c r="F30" s="332" t="s">
        <v>478</v>
      </c>
      <c r="G30" s="332" t="s">
        <v>203</v>
      </c>
      <c r="H30" s="332" t="s">
        <v>203</v>
      </c>
      <c r="I30" s="332" t="s">
        <v>203</v>
      </c>
      <c r="J30" s="332" t="s">
        <v>94</v>
      </c>
      <c r="K30" s="334" t="s">
        <v>101</v>
      </c>
      <c r="L30" s="334" t="s">
        <v>479</v>
      </c>
      <c r="M30" s="332" t="s">
        <v>100</v>
      </c>
      <c r="N30" s="334" t="s">
        <v>101</v>
      </c>
      <c r="O30" s="334" t="s">
        <v>479</v>
      </c>
      <c r="P30" s="344" t="s">
        <v>208</v>
      </c>
      <c r="Q30" s="344" t="s">
        <v>209</v>
      </c>
      <c r="R30" s="344" t="s">
        <v>210</v>
      </c>
    </row>
    <row r="31" spans="2:20" s="331" customFormat="1" ht="78" customHeight="1" thickBot="1" x14ac:dyDescent="0.2">
      <c r="B31" s="521"/>
      <c r="C31" s="266"/>
      <c r="D31" s="266"/>
      <c r="E31" s="521"/>
      <c r="F31" s="266"/>
      <c r="G31" s="266"/>
      <c r="H31" s="266"/>
      <c r="I31" s="266"/>
      <c r="J31" s="266"/>
      <c r="K31" s="267"/>
      <c r="L31" s="268"/>
      <c r="M31" s="266"/>
      <c r="N31" s="267"/>
      <c r="O31" s="268"/>
      <c r="P31" s="266"/>
      <c r="Q31" s="266"/>
      <c r="R31" s="266"/>
    </row>
    <row r="32" spans="2:20" s="290" customFormat="1" ht="14.25" customHeight="1" x14ac:dyDescent="0.15">
      <c r="J32" s="291"/>
    </row>
    <row r="33" spans="2:20" s="290" customFormat="1" x14ac:dyDescent="0.15"/>
    <row r="34" spans="2:20" s="331" customFormat="1" ht="45" customHeight="1" x14ac:dyDescent="0.15">
      <c r="B34" s="886" t="s">
        <v>252</v>
      </c>
      <c r="C34" s="880" t="s">
        <v>242</v>
      </c>
      <c r="D34" s="882"/>
      <c r="E34" s="880" t="s">
        <v>170</v>
      </c>
      <c r="F34" s="881"/>
      <c r="G34" s="881"/>
      <c r="H34" s="881"/>
      <c r="I34" s="881"/>
      <c r="J34" s="881"/>
      <c r="K34" s="882"/>
      <c r="L34" s="880" t="s">
        <v>243</v>
      </c>
      <c r="M34" s="881"/>
      <c r="N34" s="881"/>
      <c r="O34" s="881"/>
      <c r="P34" s="881"/>
      <c r="Q34" s="881"/>
      <c r="R34" s="882"/>
    </row>
    <row r="35" spans="2:20" s="331" customFormat="1" ht="45" customHeight="1" thickBot="1" x14ac:dyDescent="0.2">
      <c r="B35" s="887"/>
      <c r="C35" s="337" t="s">
        <v>90</v>
      </c>
      <c r="D35" s="354" t="s">
        <v>194</v>
      </c>
      <c r="E35" s="333" t="s">
        <v>81</v>
      </c>
      <c r="F35" s="355" t="s">
        <v>198</v>
      </c>
      <c r="G35" s="356" t="s">
        <v>501</v>
      </c>
      <c r="H35" s="357" t="s">
        <v>500</v>
      </c>
      <c r="I35" s="358" t="s">
        <v>202</v>
      </c>
      <c r="J35" s="580" t="s">
        <v>122</v>
      </c>
      <c r="K35" s="358" t="s">
        <v>199</v>
      </c>
      <c r="L35" s="333" t="s">
        <v>81</v>
      </c>
      <c r="M35" s="355" t="s">
        <v>198</v>
      </c>
      <c r="N35" s="356" t="s">
        <v>501</v>
      </c>
      <c r="O35" s="357" t="s">
        <v>500</v>
      </c>
      <c r="P35" s="358" t="s">
        <v>202</v>
      </c>
      <c r="Q35" s="580" t="s">
        <v>122</v>
      </c>
      <c r="R35" s="358" t="s">
        <v>199</v>
      </c>
    </row>
    <row r="36" spans="2:20" s="331" customFormat="1" ht="26.25" customHeight="1" thickBot="1" x14ac:dyDescent="0.2">
      <c r="B36" s="920"/>
      <c r="C36" s="923"/>
      <c r="D36" s="926"/>
      <c r="E36" s="969"/>
      <c r="F36" s="972"/>
      <c r="G36" s="871" t="str">
        <f>IF(ISERROR(F36/$R$13),"",ROUNDDOWN(F36/$R$13,1))</f>
        <v/>
      </c>
      <c r="H36" s="914"/>
      <c r="I36" s="571"/>
      <c r="J36" s="917"/>
      <c r="K36" s="863"/>
      <c r="L36" s="865"/>
      <c r="M36" s="911"/>
      <c r="N36" s="871" t="str">
        <f>IF(ISERROR(M36/$R$13),"",ROUNDDOWN(M36/$R$13,1))</f>
        <v/>
      </c>
      <c r="O36" s="975"/>
      <c r="P36" s="571"/>
      <c r="Q36" s="917"/>
      <c r="R36" s="863"/>
    </row>
    <row r="37" spans="2:20" s="331" customFormat="1" ht="26.25" customHeight="1" thickBot="1" x14ac:dyDescent="0.2">
      <c r="B37" s="921"/>
      <c r="C37" s="924"/>
      <c r="D37" s="927"/>
      <c r="E37" s="970"/>
      <c r="F37" s="973"/>
      <c r="G37" s="872"/>
      <c r="H37" s="915"/>
      <c r="I37" s="572"/>
      <c r="J37" s="918"/>
      <c r="K37" s="864"/>
      <c r="L37" s="866"/>
      <c r="M37" s="912"/>
      <c r="N37" s="872"/>
      <c r="O37" s="976"/>
      <c r="P37" s="572"/>
      <c r="Q37" s="918"/>
      <c r="R37" s="864"/>
    </row>
    <row r="38" spans="2:20" s="331" customFormat="1" ht="26.25" customHeight="1" thickBot="1" x14ac:dyDescent="0.2">
      <c r="B38" s="922"/>
      <c r="C38" s="925"/>
      <c r="D38" s="928"/>
      <c r="E38" s="971"/>
      <c r="F38" s="974"/>
      <c r="G38" s="873"/>
      <c r="H38" s="916"/>
      <c r="I38" s="573"/>
      <c r="J38" s="919"/>
      <c r="K38" s="569"/>
      <c r="L38" s="867"/>
      <c r="M38" s="913"/>
      <c r="N38" s="873"/>
      <c r="O38" s="977"/>
      <c r="P38" s="574"/>
      <c r="Q38" s="919"/>
      <c r="R38" s="569"/>
    </row>
    <row r="39" spans="2:20" s="290" customFormat="1" ht="13.5" customHeight="1" thickBot="1" x14ac:dyDescent="0.2">
      <c r="B39" s="291"/>
    </row>
    <row r="40" spans="2:20" s="290" customFormat="1" ht="15" customHeight="1" thickBot="1" x14ac:dyDescent="0.2">
      <c r="B40" s="340"/>
      <c r="C40" s="290" t="s">
        <v>455</v>
      </c>
    </row>
    <row r="41" spans="2:20" s="290" customFormat="1" x14ac:dyDescent="0.15"/>
    <row r="42" spans="2:20" s="331" customFormat="1" ht="45" customHeight="1" x14ac:dyDescent="0.15">
      <c r="B42" s="880" t="s">
        <v>206</v>
      </c>
      <c r="C42" s="881"/>
      <c r="D42" s="881"/>
      <c r="E42" s="881"/>
      <c r="F42" s="882"/>
      <c r="G42" s="333" t="s">
        <v>480</v>
      </c>
      <c r="H42" s="333" t="s">
        <v>481</v>
      </c>
      <c r="I42" s="333" t="s">
        <v>482</v>
      </c>
      <c r="J42" s="880" t="s">
        <v>104</v>
      </c>
      <c r="K42" s="881"/>
      <c r="L42" s="882"/>
      <c r="M42" s="880" t="s">
        <v>105</v>
      </c>
      <c r="N42" s="881"/>
      <c r="O42" s="882"/>
      <c r="P42" s="880" t="s">
        <v>207</v>
      </c>
      <c r="Q42" s="881"/>
      <c r="R42" s="882"/>
    </row>
    <row r="43" spans="2:20" s="331" customFormat="1" ht="45" customHeight="1" thickBot="1" x14ac:dyDescent="0.2">
      <c r="B43" s="358" t="s">
        <v>244</v>
      </c>
      <c r="C43" s="358" t="s">
        <v>93</v>
      </c>
      <c r="D43" s="358" t="s">
        <v>476</v>
      </c>
      <c r="E43" s="359" t="s">
        <v>477</v>
      </c>
      <c r="F43" s="333" t="s">
        <v>478</v>
      </c>
      <c r="G43" s="333" t="s">
        <v>203</v>
      </c>
      <c r="H43" s="333" t="s">
        <v>203</v>
      </c>
      <c r="I43" s="333" t="s">
        <v>203</v>
      </c>
      <c r="J43" s="333" t="s">
        <v>94</v>
      </c>
      <c r="K43" s="355" t="s">
        <v>101</v>
      </c>
      <c r="L43" s="355" t="s">
        <v>479</v>
      </c>
      <c r="M43" s="333" t="s">
        <v>100</v>
      </c>
      <c r="N43" s="355" t="s">
        <v>101</v>
      </c>
      <c r="O43" s="355" t="s">
        <v>479</v>
      </c>
      <c r="P43" s="358" t="s">
        <v>208</v>
      </c>
      <c r="Q43" s="358" t="s">
        <v>209</v>
      </c>
      <c r="R43" s="358" t="s">
        <v>210</v>
      </c>
    </row>
    <row r="44" spans="2:20" s="331" customFormat="1" ht="78" customHeight="1" thickBot="1" x14ac:dyDescent="0.2">
      <c r="B44" s="750"/>
      <c r="C44" s="269"/>
      <c r="D44" s="269"/>
      <c r="E44" s="750"/>
      <c r="F44" s="269"/>
      <c r="G44" s="269"/>
      <c r="H44" s="269"/>
      <c r="I44" s="269"/>
      <c r="J44" s="269"/>
      <c r="K44" s="270"/>
      <c r="L44" s="271"/>
      <c r="M44" s="269"/>
      <c r="N44" s="270"/>
      <c r="O44" s="271"/>
      <c r="P44" s="269"/>
      <c r="Q44" s="269"/>
      <c r="R44" s="269"/>
    </row>
    <row r="45" spans="2:20" s="290" customFormat="1" ht="13.5" customHeight="1" x14ac:dyDescent="0.15">
      <c r="B45" s="291"/>
    </row>
    <row r="46" spans="2:20" s="290" customFormat="1" ht="13.5" customHeight="1" x14ac:dyDescent="0.15">
      <c r="B46" s="291"/>
    </row>
    <row r="47" spans="2:20" s="290" customFormat="1" ht="17.25" x14ac:dyDescent="0.15">
      <c r="B47" s="342" t="s">
        <v>237</v>
      </c>
    </row>
    <row r="48" spans="2:20" s="331" customFormat="1" ht="45" customHeight="1" x14ac:dyDescent="0.15">
      <c r="B48" s="877" t="s">
        <v>57</v>
      </c>
      <c r="C48" s="908"/>
      <c r="D48" s="889" t="s">
        <v>109</v>
      </c>
      <c r="E48" s="877" t="s">
        <v>217</v>
      </c>
      <c r="F48" s="878"/>
      <c r="G48" s="334" t="s">
        <v>107</v>
      </c>
      <c r="H48" s="877" t="s">
        <v>215</v>
      </c>
      <c r="I48" s="879"/>
      <c r="J48" s="878"/>
      <c r="K48" s="877" t="s">
        <v>216</v>
      </c>
      <c r="L48" s="879"/>
      <c r="M48" s="879"/>
      <c r="N48" s="878"/>
      <c r="O48" s="877" t="s">
        <v>63</v>
      </c>
      <c r="P48" s="878"/>
      <c r="Q48" s="877" t="s">
        <v>64</v>
      </c>
      <c r="R48" s="879"/>
      <c r="S48" s="879"/>
      <c r="T48" s="878"/>
    </row>
    <row r="49" spans="2:35" s="331" customFormat="1" ht="45" customHeight="1" thickBot="1" x14ac:dyDescent="0.2">
      <c r="B49" s="335" t="s">
        <v>514</v>
      </c>
      <c r="C49" s="350" t="s">
        <v>510</v>
      </c>
      <c r="D49" s="892"/>
      <c r="E49" s="360" t="s">
        <v>137</v>
      </c>
      <c r="F49" s="335" t="s">
        <v>85</v>
      </c>
      <c r="G49" s="332" t="s">
        <v>108</v>
      </c>
      <c r="H49" s="361" t="s">
        <v>219</v>
      </c>
      <c r="I49" s="362" t="s">
        <v>220</v>
      </c>
      <c r="J49" s="346" t="s">
        <v>221</v>
      </c>
      <c r="K49" s="343" t="s">
        <v>219</v>
      </c>
      <c r="L49" s="363" t="s">
        <v>222</v>
      </c>
      <c r="M49" s="364" t="s">
        <v>223</v>
      </c>
      <c r="N49" s="364" t="s">
        <v>396</v>
      </c>
      <c r="O49" s="344" t="s">
        <v>86</v>
      </c>
      <c r="P49" s="344" t="s">
        <v>88</v>
      </c>
      <c r="Q49" s="332" t="s">
        <v>86</v>
      </c>
      <c r="R49" s="365" t="s">
        <v>172</v>
      </c>
      <c r="S49" s="365" t="s">
        <v>110</v>
      </c>
      <c r="T49" s="332" t="s">
        <v>87</v>
      </c>
    </row>
    <row r="50" spans="2:35" s="331" customFormat="1" ht="78.75" customHeight="1" thickBot="1" x14ac:dyDescent="0.2">
      <c r="B50" s="258"/>
      <c r="C50" s="743"/>
      <c r="D50" s="272"/>
      <c r="E50" s="273"/>
      <c r="F50" s="274"/>
      <c r="G50" s="258"/>
      <c r="H50" s="744">
        <f>SUM(I50:J50)</f>
        <v>0</v>
      </c>
      <c r="I50" s="746"/>
      <c r="J50" s="745"/>
      <c r="K50" s="744">
        <f>SUM(L50:N50)</f>
        <v>0</v>
      </c>
      <c r="L50" s="747"/>
      <c r="M50" s="748"/>
      <c r="N50" s="749"/>
      <c r="O50" s="265"/>
      <c r="P50" s="265"/>
      <c r="Q50" s="258"/>
      <c r="R50" s="262"/>
      <c r="S50" s="258"/>
      <c r="T50" s="263"/>
    </row>
    <row r="51" spans="2:35" s="290" customFormat="1" ht="15.75" customHeight="1" x14ac:dyDescent="0.15">
      <c r="B51" s="291"/>
      <c r="C51" s="595" t="s">
        <v>515</v>
      </c>
    </row>
    <row r="52" spans="2:35" s="290" customFormat="1" ht="15.75" customHeight="1" x14ac:dyDescent="0.15">
      <c r="B52" s="593"/>
    </row>
    <row r="53" spans="2:35" s="290" customFormat="1" ht="13.5" customHeight="1" x14ac:dyDescent="0.15">
      <c r="B53" s="594"/>
    </row>
    <row r="54" spans="2:35" s="290" customFormat="1" ht="17.25" x14ac:dyDescent="0.15">
      <c r="B54" s="342" t="s">
        <v>355</v>
      </c>
    </row>
    <row r="55" spans="2:35" s="331" customFormat="1" ht="45" customHeight="1" x14ac:dyDescent="0.15">
      <c r="B55" s="877" t="s">
        <v>505</v>
      </c>
      <c r="C55" s="878"/>
      <c r="D55" s="877" t="s">
        <v>173</v>
      </c>
      <c r="E55" s="879"/>
      <c r="F55" s="879"/>
      <c r="G55" s="879"/>
      <c r="H55" s="878"/>
      <c r="I55" s="877" t="s">
        <v>32</v>
      </c>
      <c r="J55" s="879"/>
      <c r="K55" s="878"/>
      <c r="L55" s="909" t="s">
        <v>503</v>
      </c>
      <c r="M55" s="877" t="s">
        <v>112</v>
      </c>
      <c r="N55" s="879"/>
      <c r="O55" s="878"/>
    </row>
    <row r="56" spans="2:35" s="331" customFormat="1" ht="45" customHeight="1" thickBot="1" x14ac:dyDescent="0.2">
      <c r="B56" s="365" t="s">
        <v>67</v>
      </c>
      <c r="C56" s="365" t="s">
        <v>68</v>
      </c>
      <c r="D56" s="842" t="s">
        <v>519</v>
      </c>
      <c r="E56" s="361" t="s">
        <v>224</v>
      </c>
      <c r="F56" s="961" t="s">
        <v>554</v>
      </c>
      <c r="G56" s="962"/>
      <c r="H56" s="366" t="s">
        <v>270</v>
      </c>
      <c r="I56" s="332" t="s">
        <v>94</v>
      </c>
      <c r="J56" s="334" t="s">
        <v>101</v>
      </c>
      <c r="K56" s="334" t="s">
        <v>479</v>
      </c>
      <c r="L56" s="910"/>
      <c r="M56" s="327" t="s">
        <v>504</v>
      </c>
      <c r="N56" s="332" t="s">
        <v>111</v>
      </c>
      <c r="O56" s="332" t="s">
        <v>40</v>
      </c>
    </row>
    <row r="57" spans="2:35" s="331" customFormat="1" ht="78.75" customHeight="1" thickBot="1" x14ac:dyDescent="0.2">
      <c r="B57" s="266"/>
      <c r="C57" s="266"/>
      <c r="D57" s="752"/>
      <c r="E57" s="744">
        <f>F57+H57</f>
        <v>0</v>
      </c>
      <c r="F57" s="952"/>
      <c r="G57" s="953"/>
      <c r="H57" s="745"/>
      <c r="I57" s="266"/>
      <c r="J57" s="267"/>
      <c r="K57" s="268"/>
      <c r="L57" s="521"/>
      <c r="M57" s="522"/>
      <c r="N57" s="275"/>
      <c r="O57" s="274"/>
    </row>
    <row r="58" spans="2:35" s="290" customFormat="1" ht="15.75" customHeight="1" x14ac:dyDescent="0.15">
      <c r="B58" s="559" t="s">
        <v>506</v>
      </c>
      <c r="H58" s="478"/>
      <c r="L58" s="560" t="s">
        <v>507</v>
      </c>
    </row>
    <row r="59" spans="2:35" s="290" customFormat="1" ht="15.75" customHeight="1" x14ac:dyDescent="0.15">
      <c r="B59" s="291"/>
      <c r="O59" s="285" t="s">
        <v>508</v>
      </c>
      <c r="AH59" s="331"/>
      <c r="AI59" s="331"/>
    </row>
    <row r="60" spans="2:35" x14ac:dyDescent="0.15">
      <c r="AH60" s="331"/>
      <c r="AI60" s="331"/>
    </row>
    <row r="61" spans="2:35" x14ac:dyDescent="0.15">
      <c r="AH61" s="331"/>
      <c r="AI61" s="331"/>
    </row>
    <row r="63" spans="2:35" x14ac:dyDescent="0.15">
      <c r="D63" s="291"/>
    </row>
    <row r="64" spans="2:35" ht="14.25" customHeight="1" x14ac:dyDescent="0.15"/>
    <row r="67" spans="2:35" x14ac:dyDescent="0.15">
      <c r="B67" s="331"/>
    </row>
    <row r="68" spans="2:35" x14ac:dyDescent="0.15">
      <c r="AH68" s="331"/>
      <c r="AI68" s="331"/>
    </row>
    <row r="69" spans="2:35" x14ac:dyDescent="0.15">
      <c r="B69" s="331"/>
      <c r="AH69" s="290"/>
      <c r="AI69" s="290"/>
    </row>
    <row r="79" spans="2:35" x14ac:dyDescent="0.15">
      <c r="B79" s="285"/>
    </row>
    <row r="80" spans="2:35" x14ac:dyDescent="0.15">
      <c r="B80" s="285"/>
    </row>
    <row r="81" spans="2:2" x14ac:dyDescent="0.15">
      <c r="B81" s="285"/>
    </row>
    <row r="82" spans="2:2" x14ac:dyDescent="0.15">
      <c r="B82" s="285"/>
    </row>
    <row r="83" spans="2:2" x14ac:dyDescent="0.15">
      <c r="B83" s="285"/>
    </row>
    <row r="84" spans="2:2" x14ac:dyDescent="0.15">
      <c r="B84" s="285"/>
    </row>
    <row r="85" spans="2:2" x14ac:dyDescent="0.15">
      <c r="B85" s="285"/>
    </row>
    <row r="86" spans="2:2" x14ac:dyDescent="0.15">
      <c r="B86" s="285"/>
    </row>
    <row r="87" spans="2:2" x14ac:dyDescent="0.15">
      <c r="B87" s="285"/>
    </row>
    <row r="88" spans="2:2" x14ac:dyDescent="0.15">
      <c r="B88" s="285"/>
    </row>
    <row r="89" spans="2:2" x14ac:dyDescent="0.15">
      <c r="B89" s="285"/>
    </row>
    <row r="90" spans="2:2" x14ac:dyDescent="0.15">
      <c r="B90" s="285"/>
    </row>
  </sheetData>
  <sheetProtection formatCells="0" formatColumns="0" formatRows="0"/>
  <mergeCells count="105">
    <mergeCell ref="W11:W12"/>
    <mergeCell ref="X11:X12"/>
    <mergeCell ref="S10:S12"/>
    <mergeCell ref="T11:T12"/>
    <mergeCell ref="U11:U12"/>
    <mergeCell ref="F57:G57"/>
    <mergeCell ref="V4:Y4"/>
    <mergeCell ref="X5:Y5"/>
    <mergeCell ref="X6:Y6"/>
    <mergeCell ref="D55:H55"/>
    <mergeCell ref="F56:G56"/>
    <mergeCell ref="Q22:Q24"/>
    <mergeCell ref="H22:H24"/>
    <mergeCell ref="I22:I24"/>
    <mergeCell ref="J22:J24"/>
    <mergeCell ref="E36:E38"/>
    <mergeCell ref="G22:G24"/>
    <mergeCell ref="F36:F38"/>
    <mergeCell ref="G36:G38"/>
    <mergeCell ref="M22:M23"/>
    <mergeCell ref="O36:O38"/>
    <mergeCell ref="Q36:Q38"/>
    <mergeCell ref="T10:U10"/>
    <mergeCell ref="G11:G12"/>
    <mergeCell ref="P29:R29"/>
    <mergeCell ref="R36:R37"/>
    <mergeCell ref="F20:F21"/>
    <mergeCell ref="C34:D34"/>
    <mergeCell ref="B29:F29"/>
    <mergeCell ref="B20:B21"/>
    <mergeCell ref="C20:D20"/>
    <mergeCell ref="E20:E21"/>
    <mergeCell ref="B34:B35"/>
    <mergeCell ref="B22:B24"/>
    <mergeCell ref="C22:C24"/>
    <mergeCell ref="D22:D24"/>
    <mergeCell ref="E22:E24"/>
    <mergeCell ref="F22:F24"/>
    <mergeCell ref="B11:B12"/>
    <mergeCell ref="C11:C12"/>
    <mergeCell ref="H4:J4"/>
    <mergeCell ref="H11:H12"/>
    <mergeCell ref="D11:F11"/>
    <mergeCell ref="G10:J10"/>
    <mergeCell ref="I11:J11"/>
    <mergeCell ref="O10:Q10"/>
    <mergeCell ref="B10:F10"/>
    <mergeCell ref="O11:O12"/>
    <mergeCell ref="P11:P12"/>
    <mergeCell ref="Q11:Q12"/>
    <mergeCell ref="B4:B5"/>
    <mergeCell ref="C4:C5"/>
    <mergeCell ref="D4:F4"/>
    <mergeCell ref="M11:M12"/>
    <mergeCell ref="M55:O55"/>
    <mergeCell ref="B48:C48"/>
    <mergeCell ref="E34:K34"/>
    <mergeCell ref="K48:N48"/>
    <mergeCell ref="I55:K55"/>
    <mergeCell ref="L55:L56"/>
    <mergeCell ref="B55:C55"/>
    <mergeCell ref="B42:F42"/>
    <mergeCell ref="M36:M38"/>
    <mergeCell ref="H36:H38"/>
    <mergeCell ref="E48:F48"/>
    <mergeCell ref="J36:J38"/>
    <mergeCell ref="H48:J48"/>
    <mergeCell ref="D48:D49"/>
    <mergeCell ref="B36:B38"/>
    <mergeCell ref="C36:C38"/>
    <mergeCell ref="D36:D38"/>
    <mergeCell ref="S22:S24"/>
    <mergeCell ref="T22:T23"/>
    <mergeCell ref="N22:N24"/>
    <mergeCell ref="O22:O24"/>
    <mergeCell ref="G20:M20"/>
    <mergeCell ref="L22:L24"/>
    <mergeCell ref="K10:K12"/>
    <mergeCell ref="O4:O5"/>
    <mergeCell ref="G4:G5"/>
    <mergeCell ref="R10:R12"/>
    <mergeCell ref="W10:X10"/>
    <mergeCell ref="K36:K37"/>
    <mergeCell ref="L36:L38"/>
    <mergeCell ref="P22:P24"/>
    <mergeCell ref="N36:N38"/>
    <mergeCell ref="O1:Q1"/>
    <mergeCell ref="O48:P48"/>
    <mergeCell ref="Q48:T48"/>
    <mergeCell ref="L34:R34"/>
    <mergeCell ref="S1:U1"/>
    <mergeCell ref="J29:L29"/>
    <mergeCell ref="J42:L42"/>
    <mergeCell ref="M42:O42"/>
    <mergeCell ref="L4:N4"/>
    <mergeCell ref="K4:K5"/>
    <mergeCell ref="P42:R42"/>
    <mergeCell ref="R4:U4"/>
    <mergeCell ref="Q4:Q5"/>
    <mergeCell ref="N20:T20"/>
    <mergeCell ref="M29:O29"/>
    <mergeCell ref="L10:N10"/>
    <mergeCell ref="N11:N12"/>
    <mergeCell ref="P4:P5"/>
    <mergeCell ref="L11:L12"/>
  </mergeCells>
  <phoneticPr fontId="2"/>
  <conditionalFormatting sqref="I13:J13">
    <cfRule type="expression" dxfId="56" priority="1" stopIfTrue="1">
      <formula>240&gt;$I$13+$J$13</formula>
    </cfRule>
  </conditionalFormatting>
  <conditionalFormatting sqref="E57">
    <cfRule type="cellIs" dxfId="55" priority="2" stopIfTrue="1" operator="lessThan">
      <formula>1</formula>
    </cfRule>
  </conditionalFormatting>
  <dataValidations count="22">
    <dataValidation type="whole" operator="lessThanOrEqual" allowBlank="1" showInputMessage="1" showErrorMessage="1" error="準備講習見積金額は10,000円以下で設定してください" sqref="B13">
      <formula1>10000</formula1>
    </dataValidation>
    <dataValidation type="whole" operator="greaterThanOrEqual" allowBlank="1" showInputMessage="1" showErrorMessage="1" error="準備講習時間は25時間以上で設定してください" sqref="C13">
      <formula1>25</formula1>
    </dataValidation>
    <dataValidation type="whole" allowBlank="1" showInputMessage="1" showErrorMessage="1" error="1時限あたりの時間数は45分以上60分以下で設定してください" sqref="N13 F13">
      <formula1>45</formula1>
      <formula2>60</formula2>
    </dataValidation>
    <dataValidation type="whole" operator="lessThanOrEqual" allowBlank="1" showInputMessage="1" showErrorMessage="1" error="見積金額は50,000円以下に設定してください" sqref="G13">
      <formula1>50000</formula1>
    </dataValidation>
    <dataValidation type="whole" allowBlank="1" showInputMessage="1" showErrorMessage="1" error="就職支援時間は12時間以上24時間以下で設定してください" sqref="K13">
      <formula1>12</formula1>
      <formula2>24</formula2>
    </dataValidation>
    <dataValidation allowBlank="1" showInputMessage="1" showErrorMessage="1" prompt="学科時間と実技時間の合計が240時間以上になるよう設定してください" sqref="I13:J13"/>
    <dataValidation allowBlank="1" showInputMessage="1" showErrorMessage="1" prompt="確認できるような教室写真を添付してください" sqref="G44:I44 G31:I31"/>
    <dataValidation allowBlank="1" showInputMessage="1" showErrorMessage="1" prompt="施設の外観の写真を添付してください" sqref="G6 K6"/>
    <dataValidation allowBlank="1" showInputMessage="1" showErrorMessage="1" prompt="ホームページの写し等資格の概要がわかる書類を添付してください" sqref="O50:T50"/>
    <dataValidation type="list" allowBlank="1" showInputMessage="1" showErrorMessage="1" sqref="M57">
      <formula1>"常時開放,時間限定"</formula1>
    </dataValidation>
    <dataValidation type="list" allowBlank="1" showInputMessage="1" showErrorMessage="1" prompt="職業紹介権がある場合は、許可証の写しを添付してください" sqref="B57:C57">
      <formula1>"○"</formula1>
    </dataValidation>
    <dataValidation type="list" allowBlank="1" showInputMessage="1" showErrorMessage="1" prompt="ある場合は写真を添付してください" sqref="J31:K31 M31:N31 J44:K44 M44:N44 I57:J57">
      <formula1>"○"</formula1>
    </dataValidation>
    <dataValidation type="list" allowBlank="1" showInputMessage="1" showErrorMessage="1" sqref="L31 O31 L44 O44 K57">
      <formula1>"○"</formula1>
    </dataValidation>
    <dataValidation type="list" allowBlank="1" showInputMessage="1" showErrorMessage="1" sqref="W13:X13 L57 F22 V6">
      <formula1>"有,無"</formula1>
    </dataValidation>
    <dataValidation type="list" allowBlank="1" showInputMessage="1" showErrorMessage="1" sqref="T13:U13">
      <formula1>"可,不可"</formula1>
    </dataValidation>
    <dataValidation type="whole" allowBlank="1" showInputMessage="1" showErrorMessage="1" error="受入可能定員は20人以上30人以下で設定してください" sqref="R13">
      <formula1>20</formula1>
      <formula2>30</formula2>
    </dataValidation>
    <dataValidation type="list" allowBlank="1" showInputMessage="1" showErrorMessage="1" prompt="確認できるような教室写真を添付してください" sqref="H36:H38 O36:O38 J22:J24 Q22:Q24">
      <formula1>"1,2,3,4,5"</formula1>
    </dataValidation>
    <dataValidation type="list" allowBlank="1" showInputMessage="1" showErrorMessage="1" prompt="確認できるような教室写真を添付してください" sqref="J36:J38 Q36:Q38 L22:L24 S22:S24">
      <formula1>"折りたたみパイプ椅子,パイプ椅子,OAチェア（4本脚・5本脚）,その他"</formula1>
    </dataValidation>
    <dataValidation type="textLength" operator="lessThanOrEqual" allowBlank="1" showInputMessage="1" showErrorMessage="1" error="訓練科目は２０文字以内で設定してください。" sqref="D50">
      <formula1>20</formula1>
    </dataValidation>
    <dataValidation type="list" allowBlank="1" showInputMessage="1" showErrorMessage="1" sqref="C50">
      <formula1>"1,2,3,4,5,6,7,8,9"</formula1>
    </dataValidation>
    <dataValidation allowBlank="1" showInputMessage="1" showErrorMessage="1" prompt="職業紹介権がある場合は、許可証の写しを添付してください" sqref="D57"/>
    <dataValidation type="list" allowBlank="1" showInputMessage="1" showErrorMessage="1" prompt="確認できるような教室写真を添付してください" sqref="C31 C44">
      <formula1>"デスクトップ型,ノート型"</formula1>
    </dataValidation>
  </dataValidations>
  <printOptions horizontalCentered="1"/>
  <pageMargins left="0.59055118110236227" right="0.19685039370078741" top="0.39370078740157483" bottom="0.19685039370078741" header="0.23622047244094491" footer="0.11811023622047245"/>
  <pageSetup paperSize="9" scale="36" orientation="portrait" horizontalDpi="300" r:id="rId1"/>
  <headerFooter alignWithMargins="0">
    <oddHeader>&amp;R&amp;10&amp;F</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
  <sheetViews>
    <sheetView view="pageBreakPreview" zoomScale="80" zoomScaleNormal="100" zoomScaleSheetLayoutView="80" workbookViewId="0"/>
  </sheetViews>
  <sheetFormatPr defaultRowHeight="13.5" x14ac:dyDescent="0.15"/>
  <cols>
    <col min="1" max="1" width="6.125" customWidth="1"/>
    <col min="2" max="2" width="15.625" customWidth="1"/>
    <col min="3" max="3" width="5.625" customWidth="1"/>
    <col min="4" max="6" width="5.125" customWidth="1"/>
    <col min="7" max="7" width="26.625" customWidth="1"/>
    <col min="8" max="9" width="6.5" customWidth="1"/>
    <col min="10" max="12" width="7.75" customWidth="1"/>
    <col min="13" max="13" width="26.5" customWidth="1"/>
    <col min="14" max="15" width="5.125" customWidth="1"/>
  </cols>
  <sheetData>
    <row r="1" spans="1:17" ht="28.5" customHeight="1" x14ac:dyDescent="0.15">
      <c r="A1" s="58" t="s">
        <v>352</v>
      </c>
      <c r="B1" s="58"/>
      <c r="C1" s="58"/>
      <c r="D1" s="58"/>
      <c r="E1" s="58"/>
      <c r="F1" s="58"/>
      <c r="G1" s="58"/>
      <c r="H1" s="58"/>
      <c r="I1" s="58"/>
      <c r="J1" s="58"/>
      <c r="K1" s="58"/>
      <c r="L1" s="58"/>
      <c r="M1" s="58"/>
      <c r="N1" s="58"/>
      <c r="O1" s="58"/>
    </row>
    <row r="2" spans="1:17" ht="9" customHeight="1" x14ac:dyDescent="0.15">
      <c r="A2" s="58"/>
      <c r="B2" s="58"/>
      <c r="C2" s="58"/>
      <c r="D2" s="58"/>
      <c r="E2" s="58"/>
      <c r="F2" s="58"/>
      <c r="G2" s="58"/>
      <c r="H2" s="58"/>
      <c r="I2" s="58"/>
      <c r="J2" s="58"/>
      <c r="K2" s="58"/>
      <c r="L2" s="58"/>
      <c r="M2" s="58"/>
      <c r="N2" s="58"/>
      <c r="O2" s="58"/>
      <c r="P2" s="58"/>
      <c r="Q2" s="58"/>
    </row>
    <row r="3" spans="1:17" ht="18" customHeight="1" x14ac:dyDescent="0.15">
      <c r="A3" s="110" t="s">
        <v>196</v>
      </c>
      <c r="B3" s="110"/>
      <c r="D3" s="189">
        <f>入力表!E57</f>
        <v>0</v>
      </c>
      <c r="E3" s="109" t="s">
        <v>22</v>
      </c>
      <c r="G3" s="21"/>
      <c r="H3" s="21"/>
      <c r="I3" s="21"/>
      <c r="J3" s="21"/>
      <c r="K3" s="21"/>
      <c r="L3" s="9" t="s">
        <v>275</v>
      </c>
      <c r="M3" s="1371">
        <f>入力表!D50</f>
        <v>0</v>
      </c>
      <c r="N3" s="1371"/>
      <c r="O3" s="1371"/>
      <c r="P3" s="21"/>
      <c r="Q3" s="21"/>
    </row>
    <row r="4" spans="1:17" ht="18" customHeight="1" x14ac:dyDescent="0.15">
      <c r="G4" s="1"/>
      <c r="L4" s="9" t="s">
        <v>33</v>
      </c>
      <c r="M4" s="1372">
        <f>入力表!G6</f>
        <v>0</v>
      </c>
      <c r="N4" s="1372"/>
      <c r="O4" s="1372"/>
    </row>
    <row r="5" spans="1:17" ht="9" customHeight="1" x14ac:dyDescent="0.15">
      <c r="G5" s="1"/>
      <c r="L5" s="9"/>
      <c r="M5" s="10"/>
      <c r="N5" s="10"/>
      <c r="O5" s="10"/>
    </row>
    <row r="6" spans="1:17" ht="18" customHeight="1" thickBot="1" x14ac:dyDescent="0.2">
      <c r="A6" s="158" t="s">
        <v>345</v>
      </c>
      <c r="B6" s="158"/>
    </row>
    <row r="7" spans="1:17" s="1" customFormat="1" ht="30" customHeight="1" thickTop="1" x14ac:dyDescent="0.15">
      <c r="A7" s="1368" t="s">
        <v>524</v>
      </c>
      <c r="B7" s="1215" t="s">
        <v>50</v>
      </c>
      <c r="C7" s="1218" t="s">
        <v>287</v>
      </c>
      <c r="D7" s="1213" t="s">
        <v>314</v>
      </c>
      <c r="E7" s="1370"/>
      <c r="F7" s="1214"/>
      <c r="G7" s="1215" t="s">
        <v>52</v>
      </c>
      <c r="H7" s="1373" t="s">
        <v>165</v>
      </c>
      <c r="I7" s="1374"/>
      <c r="J7" s="680" t="s">
        <v>529</v>
      </c>
      <c r="K7" s="1370" t="s">
        <v>528</v>
      </c>
      <c r="L7" s="1214"/>
      <c r="M7" s="1375" t="s">
        <v>273</v>
      </c>
      <c r="N7" s="1213" t="s">
        <v>29</v>
      </c>
      <c r="O7" s="1222"/>
    </row>
    <row r="8" spans="1:17" s="1" customFormat="1" ht="30" customHeight="1" thickBot="1" x14ac:dyDescent="0.2">
      <c r="A8" s="1369"/>
      <c r="B8" s="1219"/>
      <c r="C8" s="1219"/>
      <c r="D8" s="176" t="s">
        <v>162</v>
      </c>
      <c r="E8" s="177" t="s">
        <v>163</v>
      </c>
      <c r="F8" s="178" t="s">
        <v>164</v>
      </c>
      <c r="G8" s="1219"/>
      <c r="H8" s="173" t="s">
        <v>151</v>
      </c>
      <c r="I8" s="161" t="s">
        <v>302</v>
      </c>
      <c r="J8" s="653" t="s">
        <v>530</v>
      </c>
      <c r="K8" s="654" t="s">
        <v>545</v>
      </c>
      <c r="L8" s="161" t="s">
        <v>40</v>
      </c>
      <c r="M8" s="1221"/>
      <c r="N8" s="182" t="s">
        <v>10</v>
      </c>
      <c r="O8" s="174" t="s">
        <v>40</v>
      </c>
    </row>
    <row r="9" spans="1:17" s="1" customFormat="1" ht="31.5" customHeight="1" thickTop="1" x14ac:dyDescent="0.15">
      <c r="A9" s="655"/>
      <c r="B9" s="614" t="s">
        <v>560</v>
      </c>
      <c r="C9" s="614">
        <v>40</v>
      </c>
      <c r="D9" s="656"/>
      <c r="E9" s="616" t="s">
        <v>427</v>
      </c>
      <c r="F9" s="657"/>
      <c r="G9" s="614" t="s">
        <v>161</v>
      </c>
      <c r="H9" s="617" t="s">
        <v>154</v>
      </c>
      <c r="I9" s="658" t="s">
        <v>155</v>
      </c>
      <c r="J9" s="817" t="s">
        <v>563</v>
      </c>
      <c r="K9" s="659" t="s">
        <v>153</v>
      </c>
      <c r="L9" s="611"/>
      <c r="M9" s="818" t="s">
        <v>561</v>
      </c>
      <c r="N9" s="613" t="s">
        <v>429</v>
      </c>
      <c r="O9" s="660"/>
      <c r="P9" s="401"/>
    </row>
    <row r="10" spans="1:17" s="1" customFormat="1" ht="31.5" customHeight="1" x14ac:dyDescent="0.15">
      <c r="A10" s="661"/>
      <c r="B10" s="625" t="s">
        <v>430</v>
      </c>
      <c r="C10" s="625">
        <v>56</v>
      </c>
      <c r="D10" s="662"/>
      <c r="E10" s="663"/>
      <c r="F10" s="664" t="s">
        <v>384</v>
      </c>
      <c r="G10" s="625" t="s">
        <v>431</v>
      </c>
      <c r="H10" s="665" t="s">
        <v>432</v>
      </c>
      <c r="I10" s="666" t="s">
        <v>433</v>
      </c>
      <c r="J10" s="819" t="s">
        <v>565</v>
      </c>
      <c r="K10" s="667" t="s">
        <v>428</v>
      </c>
      <c r="L10" s="668"/>
      <c r="M10" s="692" t="s">
        <v>562</v>
      </c>
      <c r="N10" s="631"/>
      <c r="O10" s="632" t="s">
        <v>434</v>
      </c>
      <c r="P10" s="401"/>
    </row>
    <row r="11" spans="1:17" s="1" customFormat="1" ht="31.5" customHeight="1" x14ac:dyDescent="0.15">
      <c r="A11" s="661"/>
      <c r="B11" s="625" t="s">
        <v>435</v>
      </c>
      <c r="C11" s="625">
        <v>28</v>
      </c>
      <c r="D11" s="662" t="s">
        <v>284</v>
      </c>
      <c r="E11" s="663"/>
      <c r="F11" s="664"/>
      <c r="G11" s="625" t="s">
        <v>436</v>
      </c>
      <c r="H11" s="665" t="s">
        <v>437</v>
      </c>
      <c r="I11" s="666" t="s">
        <v>437</v>
      </c>
      <c r="J11" s="819" t="s">
        <v>563</v>
      </c>
      <c r="K11" s="667"/>
      <c r="L11" s="668" t="s">
        <v>563</v>
      </c>
      <c r="M11" s="820" t="s">
        <v>564</v>
      </c>
      <c r="N11" s="631" t="s">
        <v>438</v>
      </c>
      <c r="O11" s="632"/>
      <c r="P11" s="401"/>
    </row>
    <row r="12" spans="1:17" s="1" customFormat="1" ht="31.5" customHeight="1" thickBot="1" x14ac:dyDescent="0.2">
      <c r="A12" s="669"/>
      <c r="B12" s="670" t="s">
        <v>439</v>
      </c>
      <c r="C12" s="670">
        <v>38</v>
      </c>
      <c r="D12" s="671" t="s">
        <v>384</v>
      </c>
      <c r="E12" s="672"/>
      <c r="F12" s="673"/>
      <c r="G12" s="670" t="s">
        <v>440</v>
      </c>
      <c r="H12" s="674" t="s">
        <v>437</v>
      </c>
      <c r="I12" s="675" t="s">
        <v>441</v>
      </c>
      <c r="J12" s="821"/>
      <c r="K12" s="676"/>
      <c r="L12" s="677" t="s">
        <v>563</v>
      </c>
      <c r="M12" s="689" t="s">
        <v>442</v>
      </c>
      <c r="N12" s="678" t="s">
        <v>443</v>
      </c>
      <c r="O12" s="679"/>
      <c r="P12" s="401"/>
    </row>
    <row r="13" spans="1:17" s="210" customFormat="1" ht="35.1" customHeight="1" thickTop="1" x14ac:dyDescent="0.15">
      <c r="A13" s="646">
        <v>1</v>
      </c>
      <c r="B13" s="194"/>
      <c r="C13" s="191"/>
      <c r="D13" s="192"/>
      <c r="E13" s="193"/>
      <c r="F13" s="191"/>
      <c r="G13" s="194"/>
      <c r="H13" s="416"/>
      <c r="I13" s="417"/>
      <c r="J13" s="652"/>
      <c r="K13" s="649"/>
      <c r="L13" s="417"/>
      <c r="M13" s="194"/>
      <c r="N13" s="195"/>
      <c r="O13" s="196"/>
    </row>
    <row r="14" spans="1:17" s="210" customFormat="1" ht="35.1" customHeight="1" x14ac:dyDescent="0.15">
      <c r="A14" s="647">
        <v>2</v>
      </c>
      <c r="B14" s="200"/>
      <c r="C14" s="197"/>
      <c r="D14" s="198"/>
      <c r="E14" s="199"/>
      <c r="F14" s="197"/>
      <c r="G14" s="200"/>
      <c r="H14" s="226"/>
      <c r="I14" s="227"/>
      <c r="J14" s="228"/>
      <c r="K14" s="650"/>
      <c r="L14" s="227"/>
      <c r="M14" s="200"/>
      <c r="N14" s="201"/>
      <c r="O14" s="202"/>
    </row>
    <row r="15" spans="1:17" s="210" customFormat="1" ht="35.1" customHeight="1" x14ac:dyDescent="0.15">
      <c r="A15" s="647">
        <v>3</v>
      </c>
      <c r="B15" s="200"/>
      <c r="C15" s="197"/>
      <c r="D15" s="198"/>
      <c r="E15" s="199"/>
      <c r="F15" s="197"/>
      <c r="G15" s="200"/>
      <c r="H15" s="226"/>
      <c r="I15" s="227"/>
      <c r="J15" s="228"/>
      <c r="K15" s="650"/>
      <c r="L15" s="227"/>
      <c r="M15" s="200"/>
      <c r="N15" s="201"/>
      <c r="O15" s="202"/>
    </row>
    <row r="16" spans="1:17" s="210" customFormat="1" ht="35.1" customHeight="1" x14ac:dyDescent="0.15">
      <c r="A16" s="647">
        <v>4</v>
      </c>
      <c r="B16" s="200"/>
      <c r="C16" s="197"/>
      <c r="D16" s="198"/>
      <c r="E16" s="199"/>
      <c r="F16" s="197"/>
      <c r="G16" s="200"/>
      <c r="H16" s="226"/>
      <c r="I16" s="227"/>
      <c r="J16" s="228"/>
      <c r="K16" s="650"/>
      <c r="L16" s="227"/>
      <c r="M16" s="200"/>
      <c r="N16" s="201"/>
      <c r="O16" s="202"/>
    </row>
    <row r="17" spans="1:15" s="210" customFormat="1" ht="35.1" customHeight="1" x14ac:dyDescent="0.15">
      <c r="A17" s="647">
        <v>5</v>
      </c>
      <c r="B17" s="200"/>
      <c r="C17" s="197"/>
      <c r="D17" s="198"/>
      <c r="E17" s="199"/>
      <c r="F17" s="197"/>
      <c r="G17" s="200"/>
      <c r="H17" s="226"/>
      <c r="I17" s="227"/>
      <c r="J17" s="228"/>
      <c r="K17" s="650"/>
      <c r="L17" s="227"/>
      <c r="M17" s="200"/>
      <c r="N17" s="201"/>
      <c r="O17" s="202"/>
    </row>
    <row r="18" spans="1:15" s="210" customFormat="1" ht="35.1" customHeight="1" x14ac:dyDescent="0.15">
      <c r="A18" s="647">
        <v>6</v>
      </c>
      <c r="B18" s="200"/>
      <c r="C18" s="197"/>
      <c r="D18" s="198"/>
      <c r="E18" s="199"/>
      <c r="F18" s="197"/>
      <c r="G18" s="200"/>
      <c r="H18" s="226"/>
      <c r="I18" s="227"/>
      <c r="J18" s="228"/>
      <c r="K18" s="650"/>
      <c r="L18" s="227"/>
      <c r="M18" s="200"/>
      <c r="N18" s="201"/>
      <c r="O18" s="202"/>
    </row>
    <row r="19" spans="1:15" s="210" customFormat="1" ht="35.1" customHeight="1" x14ac:dyDescent="0.15">
      <c r="A19" s="647">
        <v>7</v>
      </c>
      <c r="B19" s="200"/>
      <c r="C19" s="197"/>
      <c r="D19" s="198"/>
      <c r="E19" s="199"/>
      <c r="F19" s="197"/>
      <c r="G19" s="200"/>
      <c r="H19" s="226"/>
      <c r="I19" s="227"/>
      <c r="J19" s="228"/>
      <c r="K19" s="650"/>
      <c r="L19" s="227"/>
      <c r="M19" s="200"/>
      <c r="N19" s="201"/>
      <c r="O19" s="202"/>
    </row>
    <row r="20" spans="1:15" s="210" customFormat="1" ht="35.1" customHeight="1" thickBot="1" x14ac:dyDescent="0.2">
      <c r="A20" s="648">
        <v>8</v>
      </c>
      <c r="B20" s="206"/>
      <c r="C20" s="203"/>
      <c r="D20" s="204"/>
      <c r="E20" s="205"/>
      <c r="F20" s="203"/>
      <c r="G20" s="206"/>
      <c r="H20" s="232"/>
      <c r="I20" s="233"/>
      <c r="J20" s="234"/>
      <c r="K20" s="651"/>
      <c r="L20" s="233"/>
      <c r="M20" s="206"/>
      <c r="N20" s="207"/>
      <c r="O20" s="208"/>
    </row>
    <row r="21" spans="1:15" s="28" customFormat="1" ht="35.1" customHeight="1" thickTop="1" thickBot="1" x14ac:dyDescent="0.2">
      <c r="A21" s="165"/>
      <c r="B21" s="645" t="s">
        <v>152</v>
      </c>
      <c r="C21" s="190">
        <f>COUNTIF(B13:B20,"*")</f>
        <v>0</v>
      </c>
      <c r="D21" s="166" t="s">
        <v>22</v>
      </c>
      <c r="E21" s="166"/>
      <c r="F21" s="166"/>
      <c r="G21" s="167"/>
      <c r="H21" s="1366" t="s">
        <v>546</v>
      </c>
      <c r="I21" s="1367"/>
      <c r="J21" s="741">
        <f>COUNTIF(J13:J20,"○")+COUNTIF(J13:J20,"△")</f>
        <v>0</v>
      </c>
      <c r="K21" s="742" t="s">
        <v>547</v>
      </c>
      <c r="L21" s="167"/>
      <c r="M21" s="166"/>
      <c r="N21" s="166"/>
      <c r="O21" s="175"/>
    </row>
    <row r="22" spans="1:15" ht="9" customHeight="1" thickTop="1" x14ac:dyDescent="0.15">
      <c r="A22" s="155"/>
      <c r="B22" s="155"/>
      <c r="D22" s="156"/>
      <c r="E22" s="156"/>
      <c r="F22" s="156"/>
      <c r="G22" s="156"/>
    </row>
    <row r="23" spans="1:15" ht="23.25" customHeight="1" x14ac:dyDescent="0.15">
      <c r="C23" s="187" t="str">
        <f>IF(C21=D3,"","＜ERROR＞就職担当者数が一致していません！")</f>
        <v/>
      </c>
    </row>
  </sheetData>
  <sheetProtection sheet="1" objects="1" scenarios="1" formatCells="0" formatColumns="0" formatRows="0" insertRows="0" deleteRows="0"/>
  <mergeCells count="12">
    <mergeCell ref="K7:L7"/>
    <mergeCell ref="M3:O3"/>
    <mergeCell ref="M4:O4"/>
    <mergeCell ref="N7:O7"/>
    <mergeCell ref="H7:I7"/>
    <mergeCell ref="M7:M8"/>
    <mergeCell ref="H21:I21"/>
    <mergeCell ref="A7:A8"/>
    <mergeCell ref="B7:B8"/>
    <mergeCell ref="D7:F7"/>
    <mergeCell ref="G7:G8"/>
    <mergeCell ref="C7:C8"/>
  </mergeCells>
  <phoneticPr fontId="2"/>
  <dataValidations count="2">
    <dataValidation type="list" allowBlank="1" showInputMessage="1" showErrorMessage="1" sqref="D13:F20 K13:L20 N13:O20">
      <formula1>"○"</formula1>
    </dataValidation>
    <dataValidation type="list" allowBlank="1" showInputMessage="1" showErrorMessage="1" sqref="J13:J20">
      <formula1>"○,△"</formula1>
    </dataValidation>
  </dataValidations>
  <printOptions horizontalCentered="1"/>
  <pageMargins left="0.59055118110236227" right="0.19685039370078741" top="0.39370078740157483" bottom="0.19685039370078741" header="0.23622047244094491" footer="0.11811023622047245"/>
  <pageSetup paperSize="9" scale="96" orientation="landscape" r:id="rId1"/>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R61"/>
  <sheetViews>
    <sheetView view="pageBreakPreview" zoomScale="90" zoomScaleNormal="100" zoomScaleSheetLayoutView="90" workbookViewId="0"/>
  </sheetViews>
  <sheetFormatPr defaultRowHeight="13.5" x14ac:dyDescent="0.15"/>
  <cols>
    <col min="1" max="1" width="4" style="423" customWidth="1"/>
    <col min="2" max="2" width="2.875" style="423" customWidth="1"/>
    <col min="3" max="3" width="22.125" style="422" customWidth="1"/>
    <col min="4" max="4" width="5.125" style="423" customWidth="1"/>
    <col min="5" max="5" width="4" style="423" customWidth="1"/>
    <col min="6" max="6" width="3" style="423" customWidth="1"/>
    <col min="7" max="7" width="22.125" style="422" customWidth="1"/>
    <col min="8" max="8" width="5.25" style="423" customWidth="1"/>
    <col min="9" max="9" width="4.125" style="423" customWidth="1"/>
    <col min="10" max="10" width="2.875" style="423" customWidth="1"/>
    <col min="11" max="11" width="22.125" style="422" customWidth="1"/>
    <col min="12" max="12" width="5.25" style="423" customWidth="1"/>
    <col min="13" max="13" width="4" style="423" customWidth="1"/>
    <col min="14" max="14" width="3" style="423" customWidth="1"/>
    <col min="15" max="15" width="22.125" style="422" customWidth="1"/>
    <col min="16" max="16" width="5.25" style="423" customWidth="1"/>
    <col min="17" max="17" width="3.875" style="423" customWidth="1"/>
    <col min="18" max="18" width="4.5" style="423" customWidth="1"/>
    <col min="19" max="16384" width="9" style="423"/>
  </cols>
  <sheetData>
    <row r="1" spans="1:18" ht="17.25" x14ac:dyDescent="0.15">
      <c r="A1" s="420" t="s">
        <v>353</v>
      </c>
      <c r="B1" s="420"/>
      <c r="C1" s="421"/>
      <c r="D1" s="420"/>
      <c r="E1" s="420"/>
      <c r="F1" s="420"/>
      <c r="G1" s="421"/>
      <c r="H1" s="420"/>
      <c r="I1" s="420"/>
      <c r="J1" s="420"/>
      <c r="K1" s="421"/>
      <c r="L1" s="420"/>
      <c r="M1" s="420">
        <v>8</v>
      </c>
      <c r="N1" s="420" t="s">
        <v>37</v>
      </c>
      <c r="P1" s="420"/>
    </row>
    <row r="2" spans="1:18" ht="9.75" customHeight="1" x14ac:dyDescent="0.15">
      <c r="A2" s="424"/>
      <c r="B2" s="424"/>
      <c r="C2" s="425"/>
      <c r="D2" s="424"/>
      <c r="E2" s="424"/>
      <c r="F2" s="424"/>
      <c r="G2" s="425"/>
      <c r="H2" s="424"/>
      <c r="I2" s="424"/>
      <c r="J2" s="424"/>
      <c r="K2" s="425"/>
      <c r="L2" s="424"/>
      <c r="M2" s="424"/>
      <c r="N2" s="424"/>
      <c r="O2" s="425"/>
      <c r="P2" s="424"/>
    </row>
    <row r="3" spans="1:18" ht="15" customHeight="1" x14ac:dyDescent="0.15">
      <c r="A3" s="424"/>
      <c r="B3" s="424"/>
      <c r="C3" s="425"/>
      <c r="D3" s="424"/>
      <c r="E3" s="424"/>
      <c r="F3" s="424"/>
      <c r="G3" s="425"/>
      <c r="H3" s="424"/>
      <c r="I3" s="424"/>
      <c r="J3" s="424"/>
      <c r="K3" s="425"/>
      <c r="L3" s="1379" t="s">
        <v>275</v>
      </c>
      <c r="M3" s="1380"/>
      <c r="N3" s="1380"/>
      <c r="O3" s="1381">
        <f>[1]入力表!D50</f>
        <v>0</v>
      </c>
      <c r="P3" s="1381"/>
      <c r="Q3" s="1381"/>
      <c r="R3" s="1381"/>
    </row>
    <row r="4" spans="1:18" ht="15" customHeight="1" x14ac:dyDescent="0.15">
      <c r="A4" s="424"/>
      <c r="B4" s="424"/>
      <c r="C4" s="425"/>
      <c r="D4" s="424"/>
      <c r="E4" s="424"/>
      <c r="F4" s="424"/>
      <c r="G4" s="425"/>
      <c r="H4" s="424"/>
      <c r="I4" s="424"/>
      <c r="J4" s="424"/>
      <c r="K4" s="425"/>
      <c r="L4" s="1379" t="s">
        <v>33</v>
      </c>
      <c r="M4" s="1380"/>
      <c r="N4" s="1380"/>
      <c r="O4" s="1381">
        <f>[1]入力表!G6</f>
        <v>0</v>
      </c>
      <c r="P4" s="1381"/>
      <c r="Q4" s="1381"/>
      <c r="R4" s="1381"/>
    </row>
    <row r="5" spans="1:18" ht="15" customHeight="1" x14ac:dyDescent="0.15">
      <c r="A5" s="424"/>
      <c r="B5" s="424"/>
      <c r="C5" s="425"/>
      <c r="D5" s="424"/>
      <c r="E5" s="424"/>
      <c r="F5" s="424"/>
      <c r="G5" s="425"/>
      <c r="H5" s="424"/>
      <c r="I5" s="424"/>
      <c r="J5" s="424"/>
      <c r="K5" s="425"/>
      <c r="L5" s="859"/>
      <c r="M5" s="860"/>
      <c r="N5" s="860"/>
    </row>
    <row r="6" spans="1:18" s="429" customFormat="1" x14ac:dyDescent="0.15">
      <c r="A6" s="428" t="s">
        <v>577</v>
      </c>
      <c r="B6" s="768" t="s">
        <v>550</v>
      </c>
      <c r="C6" s="430"/>
      <c r="D6" s="431"/>
      <c r="E6" s="428"/>
      <c r="G6" s="430"/>
      <c r="H6" s="431"/>
      <c r="I6" s="428"/>
      <c r="K6" s="430"/>
      <c r="L6" s="431"/>
      <c r="M6" s="431"/>
      <c r="N6" s="860"/>
      <c r="O6" s="432" t="s">
        <v>319</v>
      </c>
      <c r="P6" s="433">
        <f>[1]入力表!C13</f>
        <v>0</v>
      </c>
    </row>
    <row r="7" spans="1:18" s="429" customFormat="1" x14ac:dyDescent="0.15">
      <c r="A7" s="428" t="s">
        <v>577</v>
      </c>
      <c r="B7" s="429" t="s">
        <v>349</v>
      </c>
      <c r="C7" s="430"/>
      <c r="D7" s="431"/>
      <c r="E7" s="428" t="s">
        <v>577</v>
      </c>
      <c r="F7" s="429" t="s">
        <v>391</v>
      </c>
      <c r="G7" s="430"/>
      <c r="H7" s="431"/>
      <c r="I7" s="428"/>
      <c r="K7" s="1382" t="s">
        <v>390</v>
      </c>
      <c r="L7" s="1382"/>
      <c r="M7" s="1382"/>
      <c r="N7" s="1382"/>
      <c r="O7" s="435" t="s">
        <v>26</v>
      </c>
      <c r="P7" s="436">
        <f>[1]入力表!I13</f>
        <v>0</v>
      </c>
    </row>
    <row r="8" spans="1:18" s="429" customFormat="1" x14ac:dyDescent="0.15">
      <c r="A8" s="428" t="s">
        <v>577</v>
      </c>
      <c r="B8" s="431" t="s">
        <v>399</v>
      </c>
      <c r="E8" s="428"/>
      <c r="F8" s="430"/>
      <c r="G8" s="437"/>
      <c r="H8" s="437"/>
      <c r="I8" s="437"/>
      <c r="J8" s="437"/>
      <c r="K8" s="437"/>
      <c r="L8" s="437"/>
      <c r="M8" s="437"/>
      <c r="N8" s="437"/>
      <c r="O8" s="435" t="s">
        <v>27</v>
      </c>
      <c r="P8" s="436">
        <f>[1]入力表!J13</f>
        <v>0</v>
      </c>
    </row>
    <row r="9" spans="1:18" s="429" customFormat="1" x14ac:dyDescent="0.15">
      <c r="A9" s="438" t="s">
        <v>577</v>
      </c>
      <c r="B9" s="439" t="s">
        <v>350</v>
      </c>
      <c r="C9" s="596"/>
      <c r="D9" s="431"/>
      <c r="E9" s="438"/>
      <c r="F9" s="439"/>
      <c r="G9" s="596"/>
      <c r="H9" s="431"/>
      <c r="I9" s="428"/>
      <c r="J9" s="431"/>
      <c r="K9" s="430"/>
      <c r="L9" s="431"/>
      <c r="M9" s="428"/>
      <c r="N9" s="860"/>
      <c r="O9" s="435" t="s">
        <v>78</v>
      </c>
      <c r="P9" s="436">
        <f>[1]入力表!K13</f>
        <v>0</v>
      </c>
    </row>
    <row r="10" spans="1:18" s="429" customFormat="1" x14ac:dyDescent="0.15">
      <c r="A10" s="438" t="s">
        <v>577</v>
      </c>
      <c r="B10" s="439" t="s">
        <v>347</v>
      </c>
      <c r="C10" s="596"/>
      <c r="D10" s="431"/>
      <c r="E10" s="438"/>
      <c r="F10" s="439"/>
      <c r="G10" s="596"/>
      <c r="H10" s="431"/>
      <c r="I10" s="428"/>
      <c r="J10" s="431"/>
      <c r="K10" s="430"/>
      <c r="L10" s="431"/>
      <c r="M10" s="428"/>
      <c r="N10" s="860"/>
      <c r="O10" s="435" t="s">
        <v>274</v>
      </c>
      <c r="P10" s="436">
        <v>6</v>
      </c>
    </row>
    <row r="11" spans="1:18" ht="13.5" customHeight="1" x14ac:dyDescent="0.15">
      <c r="A11" s="438" t="s">
        <v>577</v>
      </c>
      <c r="B11" s="439" t="s">
        <v>351</v>
      </c>
      <c r="C11" s="425"/>
      <c r="D11" s="424"/>
      <c r="E11" s="424"/>
      <c r="F11" s="424"/>
      <c r="G11" s="425"/>
      <c r="H11" s="424"/>
      <c r="I11" s="424"/>
      <c r="J11" s="424"/>
      <c r="K11" s="425"/>
      <c r="L11" s="424"/>
      <c r="M11" s="424"/>
      <c r="N11" s="424"/>
      <c r="O11" s="425"/>
      <c r="P11" s="424"/>
    </row>
    <row r="12" spans="1:18" ht="13.5" customHeight="1" x14ac:dyDescent="0.15">
      <c r="A12" s="428" t="s">
        <v>577</v>
      </c>
      <c r="B12" s="439" t="s">
        <v>570</v>
      </c>
      <c r="C12" s="425"/>
      <c r="D12" s="424"/>
      <c r="E12" s="424"/>
      <c r="F12" s="424"/>
      <c r="G12" s="425"/>
      <c r="H12" s="424"/>
      <c r="I12" s="424"/>
      <c r="J12" s="424"/>
      <c r="K12" s="425"/>
      <c r="L12" s="424"/>
      <c r="M12" s="424"/>
      <c r="N12" s="424"/>
      <c r="O12" s="425"/>
      <c r="P12" s="424"/>
    </row>
    <row r="13" spans="1:18" ht="13.5" customHeight="1" thickBot="1" x14ac:dyDescent="0.2">
      <c r="A13" s="438"/>
      <c r="B13" s="439"/>
      <c r="C13" s="425"/>
      <c r="D13" s="424"/>
      <c r="E13" s="424"/>
      <c r="F13" s="424"/>
      <c r="G13" s="425"/>
      <c r="H13" s="424"/>
      <c r="I13" s="424"/>
      <c r="J13" s="424"/>
      <c r="K13" s="425"/>
      <c r="L13" s="424"/>
      <c r="M13" s="424"/>
      <c r="N13" s="424"/>
      <c r="O13" s="425"/>
      <c r="P13" s="424"/>
    </row>
    <row r="14" spans="1:18" ht="27" customHeight="1" thickTop="1" thickBot="1" x14ac:dyDescent="0.2">
      <c r="A14" s="1376">
        <f>A15</f>
        <v>43282</v>
      </c>
      <c r="B14" s="1377"/>
      <c r="C14" s="1378"/>
      <c r="D14" s="440" t="s">
        <v>73</v>
      </c>
      <c r="E14" s="1376">
        <f>E15</f>
        <v>43313</v>
      </c>
      <c r="F14" s="1377"/>
      <c r="G14" s="1378"/>
      <c r="H14" s="441" t="s">
        <v>73</v>
      </c>
      <c r="I14" s="1376">
        <f>I15</f>
        <v>43344</v>
      </c>
      <c r="J14" s="1377"/>
      <c r="K14" s="1378"/>
      <c r="L14" s="441" t="s">
        <v>73</v>
      </c>
      <c r="M14" s="1376">
        <f>M15</f>
        <v>43374</v>
      </c>
      <c r="N14" s="1377"/>
      <c r="O14" s="1378"/>
      <c r="P14" s="493" t="s">
        <v>73</v>
      </c>
    </row>
    <row r="15" spans="1:18" s="422" customFormat="1" ht="27" customHeight="1" thickTop="1" x14ac:dyDescent="0.15">
      <c r="A15" s="525">
        <v>43282</v>
      </c>
      <c r="B15" s="526">
        <f>WEEKDAY(A15)</f>
        <v>1</v>
      </c>
      <c r="C15" s="786"/>
      <c r="D15" s="807"/>
      <c r="E15" s="544">
        <f>A45+1</f>
        <v>43313</v>
      </c>
      <c r="F15" s="545">
        <f>WEEKDAY(E15)</f>
        <v>4</v>
      </c>
      <c r="G15" s="550" t="s">
        <v>65</v>
      </c>
      <c r="H15" s="546">
        <v>3</v>
      </c>
      <c r="I15" s="547">
        <f>E45+1</f>
        <v>43344</v>
      </c>
      <c r="J15" s="548">
        <f>WEEKDAY(I15)</f>
        <v>7</v>
      </c>
      <c r="K15" s="587"/>
      <c r="L15" s="588"/>
      <c r="M15" s="531">
        <f>I44+1</f>
        <v>43374</v>
      </c>
      <c r="N15" s="530">
        <f>WEEKDAY(M15)</f>
        <v>2</v>
      </c>
      <c r="O15" s="791"/>
      <c r="P15" s="792"/>
    </row>
    <row r="16" spans="1:18" s="422" customFormat="1" ht="27" customHeight="1" x14ac:dyDescent="0.15">
      <c r="A16" s="528">
        <f>A15+1</f>
        <v>43283</v>
      </c>
      <c r="B16" s="526">
        <f t="shared" ref="B16:B45" si="0">WEEKDAY(A16)</f>
        <v>2</v>
      </c>
      <c r="C16" s="808"/>
      <c r="D16" s="809"/>
      <c r="E16" s="539">
        <f t="shared" ref="E16:E45" si="1">E15+1</f>
        <v>43314</v>
      </c>
      <c r="F16" s="530">
        <f t="shared" ref="F16:F45" si="2">WEEKDAY(E16)</f>
        <v>5</v>
      </c>
      <c r="H16" s="489"/>
      <c r="I16" s="541">
        <f>I15+1</f>
        <v>43345</v>
      </c>
      <c r="J16" s="542">
        <f>WEEKDAY(I16)</f>
        <v>1</v>
      </c>
      <c r="K16" s="515"/>
      <c r="L16" s="543"/>
      <c r="M16" s="535">
        <f>M15+1</f>
        <v>43375</v>
      </c>
      <c r="N16" s="536">
        <f>WEEKDAY(M16)</f>
        <v>3</v>
      </c>
      <c r="O16" s="781"/>
      <c r="P16" s="793"/>
    </row>
    <row r="17" spans="1:16" s="422" customFormat="1" ht="27" customHeight="1" x14ac:dyDescent="0.15">
      <c r="A17" s="528">
        <f t="shared" ref="A17:A45" si="3">A16+1</f>
        <v>43284</v>
      </c>
      <c r="B17" s="526">
        <f t="shared" si="0"/>
        <v>3</v>
      </c>
      <c r="C17" s="402"/>
      <c r="D17" s="809"/>
      <c r="E17" s="539">
        <f t="shared" si="1"/>
        <v>43315</v>
      </c>
      <c r="F17" s="530">
        <f t="shared" si="2"/>
        <v>6</v>
      </c>
      <c r="G17" s="486"/>
      <c r="H17" s="489"/>
      <c r="I17" s="535">
        <f t="shared" ref="I17:I44" si="4">I16+1</f>
        <v>43346</v>
      </c>
      <c r="J17" s="536">
        <f t="shared" ref="J17:J45" si="5">WEEKDAY(I17)</f>
        <v>2</v>
      </c>
      <c r="K17" s="785"/>
      <c r="L17" s="782"/>
      <c r="M17" s="553">
        <f t="shared" ref="M17:M45" si="6">M16+1</f>
        <v>43376</v>
      </c>
      <c r="N17" s="534">
        <f t="shared" ref="N17:N45" si="7">WEEKDAY(M17)</f>
        <v>4</v>
      </c>
      <c r="O17" s="488"/>
      <c r="P17" s="554"/>
    </row>
    <row r="18" spans="1:16" s="422" customFormat="1" ht="27" customHeight="1" x14ac:dyDescent="0.15">
      <c r="A18" s="528">
        <f t="shared" si="3"/>
        <v>43285</v>
      </c>
      <c r="B18" s="526">
        <f t="shared" si="0"/>
        <v>4</v>
      </c>
      <c r="C18" s="796"/>
      <c r="D18" s="787"/>
      <c r="E18" s="532">
        <f t="shared" si="1"/>
        <v>43316</v>
      </c>
      <c r="F18" s="533">
        <f t="shared" si="2"/>
        <v>7</v>
      </c>
      <c r="G18" s="515"/>
      <c r="H18" s="476"/>
      <c r="I18" s="532">
        <f t="shared" si="4"/>
        <v>43347</v>
      </c>
      <c r="J18" s="533">
        <f t="shared" si="5"/>
        <v>3</v>
      </c>
      <c r="K18" s="790"/>
      <c r="L18" s="782"/>
      <c r="M18" s="535">
        <f t="shared" si="6"/>
        <v>43377</v>
      </c>
      <c r="N18" s="536">
        <f t="shared" si="7"/>
        <v>5</v>
      </c>
      <c r="O18" s="481"/>
      <c r="P18" s="537"/>
    </row>
    <row r="19" spans="1:16" s="422" customFormat="1" ht="27" customHeight="1" x14ac:dyDescent="0.15">
      <c r="A19" s="528">
        <f t="shared" si="3"/>
        <v>43286</v>
      </c>
      <c r="B19" s="526">
        <f t="shared" si="0"/>
        <v>5</v>
      </c>
      <c r="C19" s="796"/>
      <c r="D19" s="787"/>
      <c r="E19" s="532">
        <f t="shared" si="1"/>
        <v>43317</v>
      </c>
      <c r="F19" s="533">
        <f t="shared" si="2"/>
        <v>1</v>
      </c>
      <c r="G19" s="477"/>
      <c r="H19" s="476"/>
      <c r="I19" s="532">
        <f t="shared" si="4"/>
        <v>43348</v>
      </c>
      <c r="J19" s="533">
        <f t="shared" si="5"/>
        <v>4</v>
      </c>
      <c r="K19" s="477"/>
      <c r="L19" s="476"/>
      <c r="M19" s="535">
        <f t="shared" si="6"/>
        <v>43378</v>
      </c>
      <c r="N19" s="536">
        <f t="shared" si="7"/>
        <v>6</v>
      </c>
      <c r="O19" s="481"/>
      <c r="P19" s="537"/>
    </row>
    <row r="20" spans="1:16" s="422" customFormat="1" ht="27" customHeight="1" x14ac:dyDescent="0.15">
      <c r="A20" s="528">
        <f t="shared" si="3"/>
        <v>43287</v>
      </c>
      <c r="B20" s="526">
        <f t="shared" si="0"/>
        <v>6</v>
      </c>
      <c r="C20" s="796"/>
      <c r="D20" s="787"/>
      <c r="E20" s="532">
        <f t="shared" si="1"/>
        <v>43318</v>
      </c>
      <c r="F20" s="533">
        <f t="shared" si="2"/>
        <v>2</v>
      </c>
      <c r="G20" s="785"/>
      <c r="H20" s="782"/>
      <c r="I20" s="539">
        <f t="shared" si="4"/>
        <v>43349</v>
      </c>
      <c r="J20" s="530">
        <f t="shared" si="5"/>
        <v>5</v>
      </c>
      <c r="K20" s="486"/>
      <c r="L20" s="489"/>
      <c r="M20" s="535">
        <f t="shared" si="6"/>
        <v>43379</v>
      </c>
      <c r="N20" s="536">
        <f t="shared" si="7"/>
        <v>7</v>
      </c>
      <c r="O20" s="481"/>
      <c r="P20" s="537"/>
    </row>
    <row r="21" spans="1:16" s="422" customFormat="1" ht="27" customHeight="1" x14ac:dyDescent="0.15">
      <c r="A21" s="528">
        <f t="shared" si="3"/>
        <v>43288</v>
      </c>
      <c r="B21" s="526">
        <f t="shared" si="0"/>
        <v>7</v>
      </c>
      <c r="C21" s="796"/>
      <c r="D21" s="787"/>
      <c r="E21" s="532">
        <f t="shared" si="1"/>
        <v>43319</v>
      </c>
      <c r="F21" s="533">
        <f t="shared" si="2"/>
        <v>3</v>
      </c>
      <c r="G21" s="785"/>
      <c r="H21" s="782"/>
      <c r="I21" s="532">
        <f t="shared" si="4"/>
        <v>43350</v>
      </c>
      <c r="J21" s="533">
        <f t="shared" si="5"/>
        <v>6</v>
      </c>
      <c r="K21" s="477"/>
      <c r="L21" s="476"/>
      <c r="M21" s="535">
        <f t="shared" si="6"/>
        <v>43380</v>
      </c>
      <c r="N21" s="536">
        <f t="shared" si="7"/>
        <v>1</v>
      </c>
      <c r="O21" s="481"/>
      <c r="P21" s="537"/>
    </row>
    <row r="22" spans="1:16" s="422" customFormat="1" ht="27" customHeight="1" x14ac:dyDescent="0.15">
      <c r="A22" s="528">
        <f t="shared" si="3"/>
        <v>43289</v>
      </c>
      <c r="B22" s="526">
        <f t="shared" si="0"/>
        <v>1</v>
      </c>
      <c r="C22" s="796"/>
      <c r="D22" s="787"/>
      <c r="E22" s="539">
        <f t="shared" si="1"/>
        <v>43320</v>
      </c>
      <c r="F22" s="530">
        <f t="shared" si="2"/>
        <v>4</v>
      </c>
      <c r="G22" s="486"/>
      <c r="H22" s="489"/>
      <c r="I22" s="539">
        <f t="shared" si="4"/>
        <v>43351</v>
      </c>
      <c r="J22" s="530">
        <f t="shared" si="5"/>
        <v>7</v>
      </c>
      <c r="K22" s="486"/>
      <c r="L22" s="489"/>
      <c r="M22" s="540">
        <f t="shared" si="6"/>
        <v>43381</v>
      </c>
      <c r="N22" s="538">
        <f t="shared" si="7"/>
        <v>2</v>
      </c>
      <c r="O22" s="403"/>
      <c r="P22" s="794"/>
    </row>
    <row r="23" spans="1:16" s="422" customFormat="1" ht="27" customHeight="1" x14ac:dyDescent="0.15">
      <c r="A23" s="528">
        <f t="shared" si="3"/>
        <v>43290</v>
      </c>
      <c r="B23" s="526">
        <f t="shared" si="0"/>
        <v>2</v>
      </c>
      <c r="C23" s="796"/>
      <c r="D23" s="787"/>
      <c r="E23" s="532">
        <f t="shared" si="1"/>
        <v>43321</v>
      </c>
      <c r="F23" s="533">
        <f t="shared" si="2"/>
        <v>5</v>
      </c>
      <c r="G23" s="477"/>
      <c r="H23" s="476"/>
      <c r="I23" s="539">
        <f t="shared" si="4"/>
        <v>43352</v>
      </c>
      <c r="J23" s="530">
        <f t="shared" si="5"/>
        <v>1</v>
      </c>
      <c r="K23" s="486"/>
      <c r="L23" s="489"/>
      <c r="M23" s="535">
        <f t="shared" si="6"/>
        <v>43382</v>
      </c>
      <c r="N23" s="536">
        <f t="shared" si="7"/>
        <v>3</v>
      </c>
      <c r="O23" s="781"/>
      <c r="P23" s="793"/>
    </row>
    <row r="24" spans="1:16" s="422" customFormat="1" ht="27" customHeight="1" x14ac:dyDescent="0.15">
      <c r="A24" s="528">
        <f t="shared" si="3"/>
        <v>43291</v>
      </c>
      <c r="B24" s="526">
        <f t="shared" si="0"/>
        <v>3</v>
      </c>
      <c r="C24" s="796"/>
      <c r="D24" s="787"/>
      <c r="E24" s="532">
        <f t="shared" si="1"/>
        <v>43322</v>
      </c>
      <c r="F24" s="533">
        <f t="shared" si="2"/>
        <v>6</v>
      </c>
      <c r="G24" s="477"/>
      <c r="H24" s="476"/>
      <c r="I24" s="532">
        <f t="shared" si="4"/>
        <v>43353</v>
      </c>
      <c r="J24" s="533">
        <f t="shared" si="5"/>
        <v>2</v>
      </c>
      <c r="K24" s="785"/>
      <c r="L24" s="782"/>
      <c r="M24" s="553">
        <f t="shared" si="6"/>
        <v>43383</v>
      </c>
      <c r="N24" s="534">
        <f t="shared" si="7"/>
        <v>4</v>
      </c>
      <c r="O24" s="779"/>
      <c r="P24" s="795"/>
    </row>
    <row r="25" spans="1:16" s="422" customFormat="1" ht="27" customHeight="1" x14ac:dyDescent="0.15">
      <c r="A25" s="528">
        <f t="shared" si="3"/>
        <v>43292</v>
      </c>
      <c r="B25" s="526">
        <f t="shared" si="0"/>
        <v>4</v>
      </c>
      <c r="C25" s="796"/>
      <c r="D25" s="787"/>
      <c r="E25" s="539">
        <f t="shared" si="1"/>
        <v>43323</v>
      </c>
      <c r="F25" s="530">
        <f t="shared" si="2"/>
        <v>7</v>
      </c>
      <c r="G25" s="788"/>
      <c r="H25" s="780"/>
      <c r="I25" s="532">
        <f t="shared" si="4"/>
        <v>43354</v>
      </c>
      <c r="J25" s="533">
        <f t="shared" si="5"/>
        <v>3</v>
      </c>
      <c r="K25" s="785"/>
      <c r="L25" s="782"/>
      <c r="M25" s="535">
        <f t="shared" si="6"/>
        <v>43384</v>
      </c>
      <c r="N25" s="536">
        <f t="shared" si="7"/>
        <v>5</v>
      </c>
      <c r="O25" s="481"/>
      <c r="P25" s="537"/>
    </row>
    <row r="26" spans="1:16" s="422" customFormat="1" ht="27" customHeight="1" x14ac:dyDescent="0.15">
      <c r="A26" s="528">
        <f t="shared" si="3"/>
        <v>43293</v>
      </c>
      <c r="B26" s="526">
        <f t="shared" si="0"/>
        <v>5</v>
      </c>
      <c r="C26" s="796"/>
      <c r="D26" s="787"/>
      <c r="E26" s="539">
        <f t="shared" si="1"/>
        <v>43324</v>
      </c>
      <c r="F26" s="530">
        <f t="shared" si="2"/>
        <v>1</v>
      </c>
      <c r="G26" s="488"/>
      <c r="H26" s="489"/>
      <c r="I26" s="539">
        <f t="shared" si="4"/>
        <v>43355</v>
      </c>
      <c r="J26" s="530">
        <f t="shared" si="5"/>
        <v>4</v>
      </c>
      <c r="K26" s="488"/>
      <c r="L26" s="489"/>
      <c r="M26" s="535">
        <f t="shared" si="6"/>
        <v>43385</v>
      </c>
      <c r="N26" s="536">
        <f t="shared" si="7"/>
        <v>6</v>
      </c>
      <c r="O26" s="481"/>
      <c r="P26" s="537"/>
    </row>
    <row r="27" spans="1:16" s="422" customFormat="1" ht="27" customHeight="1" x14ac:dyDescent="0.15">
      <c r="A27" s="528">
        <f t="shared" si="3"/>
        <v>43294</v>
      </c>
      <c r="B27" s="526">
        <f t="shared" si="0"/>
        <v>6</v>
      </c>
      <c r="C27" s="796"/>
      <c r="D27" s="787"/>
      <c r="E27" s="532">
        <f t="shared" si="1"/>
        <v>43325</v>
      </c>
      <c r="F27" s="533">
        <f t="shared" si="2"/>
        <v>2</v>
      </c>
      <c r="G27" s="785"/>
      <c r="H27" s="782"/>
      <c r="I27" s="532">
        <f t="shared" si="4"/>
        <v>43356</v>
      </c>
      <c r="J27" s="533">
        <f t="shared" si="5"/>
        <v>5</v>
      </c>
      <c r="K27" s="477"/>
      <c r="L27" s="476"/>
      <c r="M27" s="535">
        <f t="shared" si="6"/>
        <v>43386</v>
      </c>
      <c r="N27" s="536">
        <f t="shared" si="7"/>
        <v>7</v>
      </c>
      <c r="O27" s="481"/>
      <c r="P27" s="537"/>
    </row>
    <row r="28" spans="1:16" s="422" customFormat="1" ht="27" customHeight="1" x14ac:dyDescent="0.15">
      <c r="A28" s="528">
        <f t="shared" si="3"/>
        <v>43295</v>
      </c>
      <c r="B28" s="526">
        <f t="shared" si="0"/>
        <v>7</v>
      </c>
      <c r="C28" s="796"/>
      <c r="D28" s="787"/>
      <c r="E28" s="532">
        <f t="shared" si="1"/>
        <v>43326</v>
      </c>
      <c r="F28" s="533">
        <f t="shared" si="2"/>
        <v>3</v>
      </c>
      <c r="G28" s="785"/>
      <c r="H28" s="782"/>
      <c r="I28" s="532">
        <f t="shared" si="4"/>
        <v>43357</v>
      </c>
      <c r="J28" s="533">
        <f t="shared" si="5"/>
        <v>6</v>
      </c>
      <c r="K28" s="477"/>
      <c r="L28" s="476"/>
      <c r="M28" s="535">
        <f t="shared" si="6"/>
        <v>43387</v>
      </c>
      <c r="N28" s="536">
        <f t="shared" si="7"/>
        <v>1</v>
      </c>
      <c r="O28" s="481"/>
      <c r="P28" s="537"/>
    </row>
    <row r="29" spans="1:16" s="422" customFormat="1" ht="27" customHeight="1" x14ac:dyDescent="0.15">
      <c r="A29" s="528">
        <f t="shared" si="3"/>
        <v>43296</v>
      </c>
      <c r="B29" s="526">
        <f t="shared" si="0"/>
        <v>1</v>
      </c>
      <c r="C29" s="403"/>
      <c r="D29" s="787"/>
      <c r="E29" s="539">
        <f t="shared" si="1"/>
        <v>43327</v>
      </c>
      <c r="F29" s="530">
        <f t="shared" si="2"/>
        <v>4</v>
      </c>
      <c r="G29" s="486"/>
      <c r="H29" s="489"/>
      <c r="I29" s="532">
        <f t="shared" si="4"/>
        <v>43358</v>
      </c>
      <c r="J29" s="533">
        <f t="shared" si="5"/>
        <v>7</v>
      </c>
      <c r="K29" s="477"/>
      <c r="L29" s="476"/>
      <c r="M29" s="535">
        <f t="shared" si="6"/>
        <v>43388</v>
      </c>
      <c r="N29" s="536">
        <f t="shared" si="7"/>
        <v>2</v>
      </c>
      <c r="O29" s="781"/>
      <c r="P29" s="793"/>
    </row>
    <row r="30" spans="1:16" s="422" customFormat="1" ht="27" customHeight="1" x14ac:dyDescent="0.15">
      <c r="A30" s="528">
        <f t="shared" si="3"/>
        <v>43297</v>
      </c>
      <c r="B30" s="526">
        <f t="shared" si="0"/>
        <v>2</v>
      </c>
      <c r="C30" s="796"/>
      <c r="D30" s="787"/>
      <c r="E30" s="532">
        <f t="shared" si="1"/>
        <v>43328</v>
      </c>
      <c r="F30" s="533">
        <f t="shared" si="2"/>
        <v>5</v>
      </c>
      <c r="G30" s="477"/>
      <c r="H30" s="476"/>
      <c r="I30" s="532">
        <f t="shared" si="4"/>
        <v>43359</v>
      </c>
      <c r="J30" s="533">
        <f t="shared" si="5"/>
        <v>1</v>
      </c>
      <c r="K30" s="477"/>
      <c r="L30" s="476"/>
      <c r="M30" s="535">
        <f t="shared" si="6"/>
        <v>43389</v>
      </c>
      <c r="N30" s="536">
        <f t="shared" si="7"/>
        <v>3</v>
      </c>
      <c r="O30" s="781"/>
      <c r="P30" s="793"/>
    </row>
    <row r="31" spans="1:16" s="422" customFormat="1" ht="27" customHeight="1" x14ac:dyDescent="0.15">
      <c r="A31" s="528">
        <f t="shared" si="3"/>
        <v>43298</v>
      </c>
      <c r="B31" s="526">
        <f t="shared" si="0"/>
        <v>3</v>
      </c>
      <c r="C31" s="796"/>
      <c r="D31" s="787"/>
      <c r="E31" s="532">
        <f t="shared" si="1"/>
        <v>43329</v>
      </c>
      <c r="F31" s="533">
        <f t="shared" si="2"/>
        <v>6</v>
      </c>
      <c r="G31" s="477"/>
      <c r="H31" s="476"/>
      <c r="I31" s="527">
        <f t="shared" si="4"/>
        <v>43360</v>
      </c>
      <c r="J31" s="526">
        <f t="shared" si="5"/>
        <v>2</v>
      </c>
      <c r="K31" s="786"/>
      <c r="L31" s="787"/>
      <c r="M31" s="535">
        <f t="shared" si="6"/>
        <v>43390</v>
      </c>
      <c r="N31" s="536">
        <f t="shared" si="7"/>
        <v>4</v>
      </c>
      <c r="O31" s="481"/>
      <c r="P31" s="537"/>
    </row>
    <row r="32" spans="1:16" s="422" customFormat="1" ht="27" customHeight="1" x14ac:dyDescent="0.15">
      <c r="A32" s="528">
        <f t="shared" si="3"/>
        <v>43299</v>
      </c>
      <c r="B32" s="526">
        <f t="shared" si="0"/>
        <v>4</v>
      </c>
      <c r="C32" s="403"/>
      <c r="D32" s="787"/>
      <c r="E32" s="539">
        <f t="shared" si="1"/>
        <v>43330</v>
      </c>
      <c r="F32" s="530">
        <f t="shared" si="2"/>
        <v>7</v>
      </c>
      <c r="G32" s="486"/>
      <c r="H32" s="489"/>
      <c r="I32" s="532">
        <f t="shared" si="4"/>
        <v>43361</v>
      </c>
      <c r="J32" s="533">
        <f t="shared" si="5"/>
        <v>3</v>
      </c>
      <c r="K32" s="785"/>
      <c r="L32" s="782"/>
      <c r="M32" s="553">
        <f t="shared" si="6"/>
        <v>43391</v>
      </c>
      <c r="N32" s="534">
        <f t="shared" si="7"/>
        <v>5</v>
      </c>
      <c r="O32" s="488"/>
      <c r="P32" s="554"/>
    </row>
    <row r="33" spans="1:18" s="422" customFormat="1" ht="27" customHeight="1" x14ac:dyDescent="0.15">
      <c r="A33" s="528">
        <f t="shared" si="3"/>
        <v>43300</v>
      </c>
      <c r="B33" s="526">
        <f t="shared" si="0"/>
        <v>5</v>
      </c>
      <c r="C33" s="796"/>
      <c r="D33" s="787"/>
      <c r="E33" s="532">
        <f t="shared" si="1"/>
        <v>43331</v>
      </c>
      <c r="F33" s="533">
        <f t="shared" si="2"/>
        <v>1</v>
      </c>
      <c r="G33" s="488"/>
      <c r="H33" s="489"/>
      <c r="I33" s="539">
        <f t="shared" si="4"/>
        <v>43362</v>
      </c>
      <c r="J33" s="530">
        <f t="shared" si="5"/>
        <v>4</v>
      </c>
      <c r="K33" s="779"/>
      <c r="L33" s="780"/>
      <c r="M33" s="535">
        <f t="shared" si="6"/>
        <v>43392</v>
      </c>
      <c r="N33" s="536">
        <f t="shared" si="7"/>
        <v>6</v>
      </c>
      <c r="O33" s="481"/>
      <c r="P33" s="537"/>
    </row>
    <row r="34" spans="1:18" s="422" customFormat="1" ht="27" customHeight="1" x14ac:dyDescent="0.15">
      <c r="A34" s="528">
        <f t="shared" si="3"/>
        <v>43301</v>
      </c>
      <c r="B34" s="526">
        <f t="shared" si="0"/>
        <v>6</v>
      </c>
      <c r="C34" s="796"/>
      <c r="D34" s="797"/>
      <c r="E34" s="532">
        <f t="shared" si="1"/>
        <v>43332</v>
      </c>
      <c r="F34" s="533">
        <f t="shared" si="2"/>
        <v>2</v>
      </c>
      <c r="G34" s="785"/>
      <c r="H34" s="782"/>
      <c r="I34" s="532">
        <f t="shared" si="4"/>
        <v>43363</v>
      </c>
      <c r="J34" s="533">
        <f t="shared" si="5"/>
        <v>5</v>
      </c>
      <c r="K34" s="477"/>
      <c r="L34" s="476"/>
      <c r="M34" s="535">
        <f t="shared" si="6"/>
        <v>43393</v>
      </c>
      <c r="N34" s="536">
        <f t="shared" si="7"/>
        <v>7</v>
      </c>
      <c r="O34" s="481"/>
      <c r="P34" s="537"/>
    </row>
    <row r="35" spans="1:18" s="422" customFormat="1" ht="27" customHeight="1" x14ac:dyDescent="0.15">
      <c r="A35" s="528">
        <f t="shared" si="3"/>
        <v>43302</v>
      </c>
      <c r="B35" s="526">
        <f t="shared" si="0"/>
        <v>7</v>
      </c>
      <c r="C35" s="810"/>
      <c r="D35" s="800"/>
      <c r="E35" s="539">
        <f t="shared" si="1"/>
        <v>43333</v>
      </c>
      <c r="F35" s="530">
        <f t="shared" si="2"/>
        <v>3</v>
      </c>
      <c r="G35" s="788"/>
      <c r="H35" s="780"/>
      <c r="I35" s="539">
        <f t="shared" si="4"/>
        <v>43364</v>
      </c>
      <c r="J35" s="530">
        <f t="shared" si="5"/>
        <v>6</v>
      </c>
      <c r="K35" s="486"/>
      <c r="L35" s="489"/>
      <c r="M35" s="540">
        <f t="shared" si="6"/>
        <v>43394</v>
      </c>
      <c r="N35" s="538">
        <f t="shared" si="7"/>
        <v>1</v>
      </c>
      <c r="O35" s="849"/>
      <c r="P35" s="850"/>
    </row>
    <row r="36" spans="1:18" s="422" customFormat="1" ht="27" customHeight="1" x14ac:dyDescent="0.15">
      <c r="A36" s="529">
        <f t="shared" si="3"/>
        <v>43303</v>
      </c>
      <c r="B36" s="530">
        <f t="shared" si="0"/>
        <v>1</v>
      </c>
      <c r="C36" s="1469"/>
      <c r="D36" s="489"/>
      <c r="E36" s="539">
        <f t="shared" si="1"/>
        <v>43334</v>
      </c>
      <c r="F36" s="530">
        <f t="shared" si="2"/>
        <v>4</v>
      </c>
      <c r="G36" s="486"/>
      <c r="H36" s="489"/>
      <c r="I36" s="539">
        <f t="shared" si="4"/>
        <v>43365</v>
      </c>
      <c r="J36" s="530">
        <f t="shared" si="5"/>
        <v>7</v>
      </c>
      <c r="K36" s="788"/>
      <c r="L36" s="780"/>
      <c r="M36" s="553">
        <f t="shared" si="6"/>
        <v>43395</v>
      </c>
      <c r="N36" s="534">
        <f t="shared" si="7"/>
        <v>2</v>
      </c>
      <c r="O36" s="779"/>
      <c r="P36" s="795"/>
    </row>
    <row r="37" spans="1:18" s="422" customFormat="1" ht="27" customHeight="1" x14ac:dyDescent="0.15">
      <c r="A37" s="528">
        <f t="shared" si="3"/>
        <v>43304</v>
      </c>
      <c r="B37" s="526">
        <f t="shared" si="0"/>
        <v>2</v>
      </c>
      <c r="C37" s="403"/>
      <c r="D37" s="787"/>
      <c r="E37" s="532">
        <f t="shared" si="1"/>
        <v>43335</v>
      </c>
      <c r="F37" s="533">
        <f t="shared" si="2"/>
        <v>5</v>
      </c>
      <c r="G37" s="477"/>
      <c r="H37" s="476"/>
      <c r="I37" s="532">
        <f t="shared" si="4"/>
        <v>43366</v>
      </c>
      <c r="J37" s="533">
        <f t="shared" si="5"/>
        <v>1</v>
      </c>
      <c r="K37" s="477"/>
      <c r="L37" s="476"/>
      <c r="M37" s="553">
        <f t="shared" si="6"/>
        <v>43396</v>
      </c>
      <c r="N37" s="534">
        <f t="shared" si="7"/>
        <v>3</v>
      </c>
      <c r="O37" s="779"/>
      <c r="P37" s="795"/>
    </row>
    <row r="38" spans="1:18" s="422" customFormat="1" ht="27" customHeight="1" x14ac:dyDescent="0.15">
      <c r="A38" s="529">
        <f t="shared" si="3"/>
        <v>43305</v>
      </c>
      <c r="B38" s="530">
        <f t="shared" si="0"/>
        <v>3</v>
      </c>
      <c r="C38" s="855" t="s">
        <v>578</v>
      </c>
      <c r="D38" s="782">
        <v>5</v>
      </c>
      <c r="E38" s="532">
        <f t="shared" si="1"/>
        <v>43336</v>
      </c>
      <c r="F38" s="533">
        <f t="shared" si="2"/>
        <v>6</v>
      </c>
      <c r="G38" s="477"/>
      <c r="H38" s="476"/>
      <c r="I38" s="527">
        <f t="shared" si="4"/>
        <v>43367</v>
      </c>
      <c r="J38" s="526">
        <f t="shared" si="5"/>
        <v>2</v>
      </c>
      <c r="K38" s="786"/>
      <c r="L38" s="787"/>
      <c r="M38" s="535">
        <f t="shared" si="6"/>
        <v>43397</v>
      </c>
      <c r="N38" s="536">
        <f t="shared" si="7"/>
        <v>4</v>
      </c>
      <c r="O38" s="481"/>
      <c r="P38" s="537"/>
    </row>
    <row r="39" spans="1:18" s="422" customFormat="1" ht="27" customHeight="1" x14ac:dyDescent="0.15">
      <c r="A39" s="529">
        <f t="shared" si="3"/>
        <v>43306</v>
      </c>
      <c r="B39" s="530">
        <f t="shared" si="0"/>
        <v>4</v>
      </c>
      <c r="C39" s="602"/>
      <c r="D39" s="476">
        <v>5</v>
      </c>
      <c r="E39" s="532">
        <f t="shared" si="1"/>
        <v>43337</v>
      </c>
      <c r="F39" s="533">
        <f t="shared" si="2"/>
        <v>7</v>
      </c>
      <c r="G39" s="477"/>
      <c r="H39" s="476"/>
      <c r="I39" s="532">
        <f t="shared" si="4"/>
        <v>43368</v>
      </c>
      <c r="J39" s="533">
        <f t="shared" si="5"/>
        <v>3</v>
      </c>
      <c r="K39" s="785"/>
      <c r="L39" s="782"/>
      <c r="M39" s="535">
        <f t="shared" si="6"/>
        <v>43398</v>
      </c>
      <c r="N39" s="536">
        <f t="shared" si="7"/>
        <v>5</v>
      </c>
      <c r="O39" s="481"/>
      <c r="P39" s="537"/>
    </row>
    <row r="40" spans="1:18" s="422" customFormat="1" ht="27" customHeight="1" x14ac:dyDescent="0.15">
      <c r="A40" s="529">
        <f t="shared" si="3"/>
        <v>43307</v>
      </c>
      <c r="B40" s="530">
        <f t="shared" si="0"/>
        <v>5</v>
      </c>
      <c r="C40" s="603"/>
      <c r="D40" s="489">
        <v>5</v>
      </c>
      <c r="E40" s="532">
        <f t="shared" si="1"/>
        <v>43338</v>
      </c>
      <c r="F40" s="533">
        <f t="shared" si="2"/>
        <v>1</v>
      </c>
      <c r="G40" s="488"/>
      <c r="H40" s="489"/>
      <c r="I40" s="532">
        <f t="shared" si="4"/>
        <v>43369</v>
      </c>
      <c r="J40" s="533">
        <f t="shared" si="5"/>
        <v>4</v>
      </c>
      <c r="K40" s="488"/>
      <c r="L40" s="489"/>
      <c r="M40" s="535">
        <f t="shared" si="6"/>
        <v>43399</v>
      </c>
      <c r="N40" s="536">
        <f t="shared" si="7"/>
        <v>6</v>
      </c>
      <c r="O40" s="481"/>
      <c r="P40" s="537"/>
    </row>
    <row r="41" spans="1:18" s="422" customFormat="1" ht="27" customHeight="1" x14ac:dyDescent="0.15">
      <c r="A41" s="529">
        <f t="shared" si="3"/>
        <v>43308</v>
      </c>
      <c r="B41" s="530">
        <f t="shared" si="0"/>
        <v>6</v>
      </c>
      <c r="C41" s="602"/>
      <c r="D41" s="600">
        <v>5</v>
      </c>
      <c r="E41" s="532">
        <f t="shared" si="1"/>
        <v>43339</v>
      </c>
      <c r="F41" s="533">
        <f t="shared" si="2"/>
        <v>2</v>
      </c>
      <c r="G41" s="779"/>
      <c r="H41" s="780"/>
      <c r="I41" s="532">
        <f t="shared" si="4"/>
        <v>43370</v>
      </c>
      <c r="J41" s="533">
        <f t="shared" si="5"/>
        <v>5</v>
      </c>
      <c r="K41" s="488"/>
      <c r="L41" s="489"/>
      <c r="M41" s="535">
        <f t="shared" si="6"/>
        <v>43400</v>
      </c>
      <c r="N41" s="536">
        <f t="shared" si="7"/>
        <v>7</v>
      </c>
      <c r="O41" s="483"/>
      <c r="P41" s="601"/>
      <c r="Q41" s="494"/>
    </row>
    <row r="42" spans="1:18" s="422" customFormat="1" ht="27" customHeight="1" x14ac:dyDescent="0.15">
      <c r="A42" s="529">
        <f t="shared" si="3"/>
        <v>43309</v>
      </c>
      <c r="B42" s="530">
        <f t="shared" si="0"/>
        <v>7</v>
      </c>
      <c r="C42" s="602"/>
      <c r="D42" s="589"/>
      <c r="E42" s="532">
        <f t="shared" si="1"/>
        <v>43340</v>
      </c>
      <c r="F42" s="533">
        <f t="shared" si="2"/>
        <v>3</v>
      </c>
      <c r="G42" s="789"/>
      <c r="H42" s="782"/>
      <c r="I42" s="539">
        <f t="shared" si="4"/>
        <v>43371</v>
      </c>
      <c r="J42" s="592">
        <f t="shared" si="5"/>
        <v>6</v>
      </c>
      <c r="K42" s="486"/>
      <c r="L42" s="489"/>
      <c r="M42" s="535">
        <f t="shared" si="6"/>
        <v>43401</v>
      </c>
      <c r="N42" s="536">
        <f t="shared" si="7"/>
        <v>1</v>
      </c>
      <c r="O42" s="1470"/>
      <c r="P42" s="1471"/>
    </row>
    <row r="43" spans="1:18" s="422" customFormat="1" ht="27" customHeight="1" x14ac:dyDescent="0.15">
      <c r="A43" s="529">
        <f t="shared" si="3"/>
        <v>43310</v>
      </c>
      <c r="B43" s="530">
        <f t="shared" si="0"/>
        <v>1</v>
      </c>
      <c r="C43" s="590"/>
      <c r="D43" s="589"/>
      <c r="E43" s="532">
        <f t="shared" si="1"/>
        <v>43341</v>
      </c>
      <c r="F43" s="549">
        <f t="shared" si="2"/>
        <v>4</v>
      </c>
      <c r="G43" s="477"/>
      <c r="H43" s="476"/>
      <c r="I43" s="539">
        <f t="shared" si="4"/>
        <v>43372</v>
      </c>
      <c r="J43" s="592">
        <f t="shared" si="5"/>
        <v>7</v>
      </c>
      <c r="K43" s="486"/>
      <c r="L43" s="489"/>
      <c r="M43" s="535">
        <f t="shared" si="6"/>
        <v>43402</v>
      </c>
      <c r="N43" s="536">
        <f t="shared" si="7"/>
        <v>2</v>
      </c>
      <c r="O43" s="1470"/>
      <c r="P43" s="1471"/>
    </row>
    <row r="44" spans="1:18" s="422" customFormat="1" ht="27" customHeight="1" x14ac:dyDescent="0.15">
      <c r="A44" s="529">
        <f t="shared" si="3"/>
        <v>43311</v>
      </c>
      <c r="B44" s="530">
        <f t="shared" si="0"/>
        <v>2</v>
      </c>
      <c r="C44" s="848"/>
      <c r="D44" s="783">
        <v>5</v>
      </c>
      <c r="E44" s="532">
        <f t="shared" si="1"/>
        <v>43342</v>
      </c>
      <c r="F44" s="533">
        <f t="shared" si="2"/>
        <v>5</v>
      </c>
      <c r="G44" s="485"/>
      <c r="H44" s="476"/>
      <c r="I44" s="539">
        <f t="shared" si="4"/>
        <v>43373</v>
      </c>
      <c r="J44" s="592">
        <f t="shared" si="5"/>
        <v>1</v>
      </c>
      <c r="K44" s="1472"/>
      <c r="L44" s="1473"/>
      <c r="M44" s="535">
        <f t="shared" si="6"/>
        <v>43403</v>
      </c>
      <c r="N44" s="536">
        <f t="shared" si="7"/>
        <v>3</v>
      </c>
      <c r="O44" s="1470"/>
      <c r="P44" s="1471"/>
    </row>
    <row r="45" spans="1:18" s="422" customFormat="1" ht="27" customHeight="1" thickBot="1" x14ac:dyDescent="0.2">
      <c r="A45" s="529">
        <f t="shared" si="3"/>
        <v>43312</v>
      </c>
      <c r="B45" s="530">
        <f t="shared" si="0"/>
        <v>3</v>
      </c>
      <c r="C45" s="590" t="s">
        <v>489</v>
      </c>
      <c r="D45" s="784"/>
      <c r="E45" s="532">
        <f t="shared" si="1"/>
        <v>43343</v>
      </c>
      <c r="F45" s="533">
        <f t="shared" si="2"/>
        <v>6</v>
      </c>
      <c r="G45" s="485"/>
      <c r="H45" s="476"/>
      <c r="I45" s="1389"/>
      <c r="J45" s="1390"/>
      <c r="K45" s="1390"/>
      <c r="L45" s="1391"/>
      <c r="M45" s="585">
        <f t="shared" si="6"/>
        <v>43404</v>
      </c>
      <c r="N45" s="586">
        <f t="shared" si="7"/>
        <v>4</v>
      </c>
      <c r="O45" s="856" t="s">
        <v>579</v>
      </c>
      <c r="P45" s="857">
        <v>3</v>
      </c>
      <c r="Q45" s="1383" t="s">
        <v>317</v>
      </c>
      <c r="R45" s="1384"/>
    </row>
    <row r="46" spans="1:18" s="422" customFormat="1" ht="27" customHeight="1" thickTop="1" thickBot="1" x14ac:dyDescent="0.2">
      <c r="A46" s="1385" t="s">
        <v>346</v>
      </c>
      <c r="B46" s="1386"/>
      <c r="C46" s="490">
        <f>COUNTIF(C15:C45,"*")-COUNTIF(C15:C45,"※　講習なし（受講指示日）")</f>
        <v>1</v>
      </c>
      <c r="D46" s="475" t="s">
        <v>76</v>
      </c>
      <c r="E46" s="1387" t="s">
        <v>77</v>
      </c>
      <c r="F46" s="1386"/>
      <c r="G46" s="516">
        <f>COUNTIF(G15:G45,"*")-COUNTIF(G15:G45,"入校*")</f>
        <v>0</v>
      </c>
      <c r="H46" s="475" t="s">
        <v>76</v>
      </c>
      <c r="I46" s="1387" t="s">
        <v>77</v>
      </c>
      <c r="J46" s="1386"/>
      <c r="K46" s="490">
        <f>COUNTIF(K15:K45,"*")</f>
        <v>0</v>
      </c>
      <c r="L46" s="475" t="s">
        <v>76</v>
      </c>
      <c r="M46" s="1388" t="s">
        <v>77</v>
      </c>
      <c r="N46" s="1386"/>
      <c r="O46" s="490">
        <f>COUNTIF(O15:O44,"*")-COUNTIF(O15:O44,"修了*")</f>
        <v>0</v>
      </c>
      <c r="P46" s="475" t="s">
        <v>76</v>
      </c>
      <c r="Q46" s="491">
        <f>SUM(C46,G46,K46,O46)</f>
        <v>1</v>
      </c>
      <c r="R46" s="443" t="s">
        <v>358</v>
      </c>
    </row>
    <row r="47" spans="1:18" s="422" customFormat="1" ht="27" customHeight="1" thickTop="1" x14ac:dyDescent="0.15">
      <c r="A47" s="1398" t="s">
        <v>319</v>
      </c>
      <c r="B47" s="1399"/>
      <c r="C47" s="482"/>
      <c r="D47" s="444" t="s">
        <v>73</v>
      </c>
      <c r="E47" s="1400" t="s">
        <v>319</v>
      </c>
      <c r="F47" s="1401"/>
      <c r="G47" s="402"/>
      <c r="H47" s="445" t="s">
        <v>73</v>
      </c>
      <c r="I47" s="1400" t="s">
        <v>319</v>
      </c>
      <c r="J47" s="1401"/>
      <c r="K47" s="446"/>
      <c r="L47" s="447" t="s">
        <v>73</v>
      </c>
      <c r="M47" s="1400" t="s">
        <v>319</v>
      </c>
      <c r="N47" s="1401"/>
      <c r="O47" s="446"/>
      <c r="P47" s="448" t="s">
        <v>73</v>
      </c>
      <c r="Q47" s="442">
        <f>SUM(C47,G47,K47,O47)</f>
        <v>0</v>
      </c>
      <c r="R47" s="443" t="s">
        <v>73</v>
      </c>
    </row>
    <row r="48" spans="1:18" s="422" customFormat="1" ht="27" customHeight="1" x14ac:dyDescent="0.15">
      <c r="A48" s="1402" t="s">
        <v>74</v>
      </c>
      <c r="B48" s="1403"/>
      <c r="C48" s="402"/>
      <c r="D48" s="445" t="s">
        <v>73</v>
      </c>
      <c r="E48" s="1404" t="s">
        <v>74</v>
      </c>
      <c r="F48" s="1405"/>
      <c r="G48" s="482"/>
      <c r="H48" s="444" t="s">
        <v>73</v>
      </c>
      <c r="I48" s="1406" t="s">
        <v>74</v>
      </c>
      <c r="J48" s="1405"/>
      <c r="K48" s="484"/>
      <c r="L48" s="449" t="s">
        <v>73</v>
      </c>
      <c r="M48" s="1406" t="s">
        <v>74</v>
      </c>
      <c r="N48" s="1407"/>
      <c r="O48" s="484"/>
      <c r="P48" s="450" t="s">
        <v>73</v>
      </c>
      <c r="Q48" s="442">
        <f>SUM(C48,G48,K48,O48)</f>
        <v>0</v>
      </c>
      <c r="R48" s="443" t="s">
        <v>73</v>
      </c>
    </row>
    <row r="49" spans="1:18" s="422" customFormat="1" ht="27" customHeight="1" x14ac:dyDescent="0.15">
      <c r="A49" s="1408" t="s">
        <v>75</v>
      </c>
      <c r="B49" s="1409"/>
      <c r="C49" s="403"/>
      <c r="D49" s="451" t="s">
        <v>73</v>
      </c>
      <c r="E49" s="1410" t="s">
        <v>75</v>
      </c>
      <c r="F49" s="1411"/>
      <c r="G49" s="481"/>
      <c r="H49" s="419" t="s">
        <v>73</v>
      </c>
      <c r="I49" s="1412" t="s">
        <v>75</v>
      </c>
      <c r="J49" s="1411"/>
      <c r="K49" s="477"/>
      <c r="L49" s="452" t="s">
        <v>73</v>
      </c>
      <c r="M49" s="1413" t="s">
        <v>75</v>
      </c>
      <c r="N49" s="1414"/>
      <c r="O49" s="486"/>
      <c r="P49" s="453" t="s">
        <v>73</v>
      </c>
      <c r="Q49" s="442">
        <f>SUM(C49,G49,K49,O49)</f>
        <v>0</v>
      </c>
      <c r="R49" s="443" t="s">
        <v>73</v>
      </c>
    </row>
    <row r="50" spans="1:18" s="422" customFormat="1" ht="27" customHeight="1" thickBot="1" x14ac:dyDescent="0.2">
      <c r="A50" s="1415" t="s">
        <v>78</v>
      </c>
      <c r="B50" s="1416"/>
      <c r="C50" s="454"/>
      <c r="D50" s="455" t="s">
        <v>73</v>
      </c>
      <c r="E50" s="1417" t="s">
        <v>78</v>
      </c>
      <c r="F50" s="1418"/>
      <c r="G50" s="483"/>
      <c r="H50" s="456" t="s">
        <v>73</v>
      </c>
      <c r="I50" s="1419" t="s">
        <v>78</v>
      </c>
      <c r="J50" s="1418"/>
      <c r="K50" s="485"/>
      <c r="L50" s="457" t="s">
        <v>73</v>
      </c>
      <c r="M50" s="1420" t="s">
        <v>78</v>
      </c>
      <c r="N50" s="1418"/>
      <c r="O50" s="487"/>
      <c r="P50" s="458" t="s">
        <v>73</v>
      </c>
      <c r="Q50" s="442">
        <f>SUM(C50,G50,K50,O50)</f>
        <v>0</v>
      </c>
      <c r="R50" s="443" t="s">
        <v>73</v>
      </c>
    </row>
    <row r="51" spans="1:18" s="422" customFormat="1" ht="27" customHeight="1" thickTop="1" thickBot="1" x14ac:dyDescent="0.2">
      <c r="A51" s="1421" t="s">
        <v>356</v>
      </c>
      <c r="B51" s="1422"/>
      <c r="C51" s="404">
        <f>SUM(C47:C50)</f>
        <v>0</v>
      </c>
      <c r="D51" s="405" t="s">
        <v>73</v>
      </c>
      <c r="E51" s="1421" t="s">
        <v>356</v>
      </c>
      <c r="F51" s="1422"/>
      <c r="G51" s="404">
        <f>SUM(G47:G50)</f>
        <v>0</v>
      </c>
      <c r="H51" s="405" t="s">
        <v>73</v>
      </c>
      <c r="I51" s="1421" t="s">
        <v>356</v>
      </c>
      <c r="J51" s="1422"/>
      <c r="K51" s="406">
        <f>SUM(K47:K50)</f>
        <v>0</v>
      </c>
      <c r="L51" s="407" t="s">
        <v>73</v>
      </c>
      <c r="M51" s="1421" t="s">
        <v>356</v>
      </c>
      <c r="N51" s="1422"/>
      <c r="O51" s="406">
        <f>SUM(O47:O50)</f>
        <v>0</v>
      </c>
      <c r="P51" s="405" t="s">
        <v>73</v>
      </c>
      <c r="R51" s="459"/>
    </row>
    <row r="52" spans="1:18" s="422" customFormat="1" ht="27" customHeight="1" thickTop="1" thickBot="1" x14ac:dyDescent="0.2">
      <c r="A52" s="1423" t="s">
        <v>276</v>
      </c>
      <c r="B52" s="1424"/>
      <c r="C52" s="460"/>
      <c r="D52" s="461" t="s">
        <v>73</v>
      </c>
      <c r="E52" s="1425" t="s">
        <v>276</v>
      </c>
      <c r="F52" s="1426"/>
      <c r="G52" s="462">
        <v>3</v>
      </c>
      <c r="H52" s="463" t="s">
        <v>73</v>
      </c>
      <c r="I52" s="1423" t="s">
        <v>276</v>
      </c>
      <c r="J52" s="1424"/>
      <c r="K52" s="464"/>
      <c r="L52" s="465" t="s">
        <v>73</v>
      </c>
      <c r="M52" s="1425" t="s">
        <v>276</v>
      </c>
      <c r="N52" s="1426"/>
      <c r="O52" s="466">
        <v>3</v>
      </c>
      <c r="P52" s="467" t="s">
        <v>73</v>
      </c>
      <c r="Q52" s="468">
        <f>SUM(C52,G52,K52,O52)</f>
        <v>6</v>
      </c>
      <c r="R52" s="469" t="s">
        <v>73</v>
      </c>
    </row>
    <row r="53" spans="1:18" ht="22.5" customHeight="1" thickTop="1" x14ac:dyDescent="0.15">
      <c r="C53" s="470" t="str">
        <f>IF(Q47=P6,"","＜ERROR＞")</f>
        <v/>
      </c>
      <c r="D53" s="551">
        <f>SUMIF(C15:C45,"&lt;&gt;※　講習なし（受講指示日）",D15:D45)</f>
        <v>25</v>
      </c>
      <c r="G53" s="470" t="str">
        <f>IF(Q48=P7,"","＜ERROR＞")</f>
        <v/>
      </c>
      <c r="H53" s="551">
        <f>SUMIF(G15:G45,"&lt;&gt;入校式",H15:H45)</f>
        <v>0</v>
      </c>
      <c r="K53" s="470" t="str">
        <f>IF(Q49=P8,"","＜ERROR＞")</f>
        <v/>
      </c>
      <c r="L53" s="551">
        <f>SUMIF(K15:K45,"&lt;&gt;入校式",L15:L45)</f>
        <v>0</v>
      </c>
      <c r="O53" s="470" t="str">
        <f>IF(Q50=P9,"","＜ERROR＞")</f>
        <v/>
      </c>
      <c r="P53" s="551">
        <f>SUMIF(O15:O44,"&lt;&gt;修了式",P15:P45)</f>
        <v>0</v>
      </c>
    </row>
    <row r="54" spans="1:18" ht="22.5" customHeight="1" x14ac:dyDescent="0.15">
      <c r="C54" s="471" t="str">
        <f>IF(Q47=P6,"","準備講習時間数が一致していません！")</f>
        <v/>
      </c>
      <c r="G54" s="471" t="str">
        <f>IF(Q48=P7,"","学科時間数が一致していません！")</f>
        <v/>
      </c>
      <c r="K54" s="471" t="str">
        <f>IF(Q49=P8,"","実技時間数が一致していません！")</f>
        <v/>
      </c>
      <c r="O54" s="471" t="str">
        <f>IF(Q50=P9,"","就職支援時間数が一致していません！")</f>
        <v/>
      </c>
    </row>
    <row r="57" spans="1:18" x14ac:dyDescent="0.15">
      <c r="B57" s="472"/>
      <c r="C57" s="473"/>
      <c r="D57" s="474"/>
      <c r="F57" s="472"/>
      <c r="G57" s="473"/>
      <c r="H57" s="474"/>
      <c r="I57" s="474"/>
    </row>
    <row r="58" spans="1:18" x14ac:dyDescent="0.15">
      <c r="B58" s="472"/>
      <c r="C58" s="474"/>
      <c r="D58" s="473"/>
      <c r="F58" s="472"/>
      <c r="G58" s="474"/>
      <c r="H58" s="473"/>
      <c r="I58" s="472"/>
    </row>
    <row r="59" spans="1:18" x14ac:dyDescent="0.15">
      <c r="B59" s="472"/>
      <c r="C59" s="474"/>
      <c r="D59" s="473"/>
      <c r="F59" s="472"/>
      <c r="G59" s="474"/>
      <c r="H59" s="473"/>
      <c r="I59" s="472"/>
    </row>
    <row r="60" spans="1:18" x14ac:dyDescent="0.15">
      <c r="B60" s="472"/>
      <c r="C60" s="474"/>
      <c r="D60" s="473"/>
      <c r="F60" s="472"/>
      <c r="G60" s="474"/>
      <c r="H60" s="473"/>
      <c r="I60" s="472"/>
    </row>
    <row r="61" spans="1:18" x14ac:dyDescent="0.15">
      <c r="B61" s="472"/>
      <c r="C61" s="474"/>
      <c r="D61" s="473"/>
      <c r="F61" s="472"/>
      <c r="G61" s="474"/>
      <c r="H61" s="473"/>
      <c r="I61" s="472"/>
    </row>
  </sheetData>
  <sheetProtection formatCells="0" formatColumns="0" formatRows="0"/>
  <protectedRanges>
    <protectedRange sqref="G48:G50 K48:K50 O48:O50 C47" name="範囲1"/>
    <protectedRange sqref="D32:D33 D35 C32 C29 D42:D43 C42 C37:D37 C39:D40 D38" name="範囲1_2_1_1"/>
    <protectedRange sqref="G26 G33 G40:G41 K16 K26 K33 K40:K41 K18 G17:G18" name="範囲1_1_3"/>
    <protectedRange sqref="C43 C45" name="範囲1_2_1_1_2"/>
  </protectedRanges>
  <mergeCells count="39">
    <mergeCell ref="A51:B51"/>
    <mergeCell ref="E51:F51"/>
    <mergeCell ref="I51:J51"/>
    <mergeCell ref="M51:N51"/>
    <mergeCell ref="A52:B52"/>
    <mergeCell ref="E52:F52"/>
    <mergeCell ref="I52:J52"/>
    <mergeCell ref="M52:N52"/>
    <mergeCell ref="A49:B49"/>
    <mergeCell ref="E49:F49"/>
    <mergeCell ref="I49:J49"/>
    <mergeCell ref="M49:N49"/>
    <mergeCell ref="A50:B50"/>
    <mergeCell ref="E50:F50"/>
    <mergeCell ref="I50:J50"/>
    <mergeCell ref="M50:N50"/>
    <mergeCell ref="A47:B47"/>
    <mergeCell ref="E47:F47"/>
    <mergeCell ref="I47:J47"/>
    <mergeCell ref="M47:N47"/>
    <mergeCell ref="A48:B48"/>
    <mergeCell ref="E48:F48"/>
    <mergeCell ref="I48:J48"/>
    <mergeCell ref="M48:N48"/>
    <mergeCell ref="I45:L45"/>
    <mergeCell ref="Q45:R45"/>
    <mergeCell ref="A46:B46"/>
    <mergeCell ref="E46:F46"/>
    <mergeCell ref="I46:J46"/>
    <mergeCell ref="M46:N46"/>
    <mergeCell ref="L3:N3"/>
    <mergeCell ref="O3:R3"/>
    <mergeCell ref="L4:N4"/>
    <mergeCell ref="O4:R4"/>
    <mergeCell ref="K7:N7"/>
    <mergeCell ref="A14:C14"/>
    <mergeCell ref="E14:G14"/>
    <mergeCell ref="I14:K14"/>
    <mergeCell ref="M14:O14"/>
  </mergeCells>
  <phoneticPr fontId="2"/>
  <conditionalFormatting sqref="D15:D45">
    <cfRule type="cellIs" dxfId="18" priority="10" stopIfTrue="1" operator="greaterThan">
      <formula>7</formula>
    </cfRule>
  </conditionalFormatting>
  <conditionalFormatting sqref="C47">
    <cfRule type="cellIs" dxfId="17" priority="11" stopIfTrue="1" operator="lessThan">
      <formula>25</formula>
    </cfRule>
  </conditionalFormatting>
  <conditionalFormatting sqref="C46">
    <cfRule type="cellIs" dxfId="16" priority="12" stopIfTrue="1" operator="notEqual">
      <formula>5</formula>
    </cfRule>
  </conditionalFormatting>
  <conditionalFormatting sqref="C51">
    <cfRule type="cellIs" dxfId="15" priority="13" stopIfTrue="1" operator="lessThan">
      <formula>25</formula>
    </cfRule>
  </conditionalFormatting>
  <conditionalFormatting sqref="G51 K51 O51">
    <cfRule type="cellIs" dxfId="14" priority="14" stopIfTrue="1" operator="lessThan">
      <formula>80</formula>
    </cfRule>
  </conditionalFormatting>
  <conditionalFormatting sqref="Q47">
    <cfRule type="cellIs" dxfId="13" priority="15" stopIfTrue="1" operator="notEqual">
      <formula>準備講習時間</formula>
    </cfRule>
  </conditionalFormatting>
  <conditionalFormatting sqref="Q48">
    <cfRule type="cellIs" dxfId="12" priority="16" stopIfTrue="1" operator="notEqual">
      <formula>学科時間</formula>
    </cfRule>
  </conditionalFormatting>
  <conditionalFormatting sqref="Q49">
    <cfRule type="cellIs" dxfId="11" priority="17" stopIfTrue="1" operator="notEqual">
      <formula>実技時間</formula>
    </cfRule>
  </conditionalFormatting>
  <conditionalFormatting sqref="Q50">
    <cfRule type="cellIs" dxfId="10" priority="18" stopIfTrue="1" operator="notEqual">
      <formula>就職支援時間</formula>
    </cfRule>
  </conditionalFormatting>
  <conditionalFormatting sqref="A45:B45 D45 A44:D44 A43:B43 D43 A39:D42 A38:B38 D38 A15:D35 A37:D37 A36:B36 D36">
    <cfRule type="expression" dxfId="9" priority="9">
      <formula>OR($B15=1,$B15=7)</formula>
    </cfRule>
  </conditionalFormatting>
  <conditionalFormatting sqref="E15:H15 E16:F16 H16 E17:H17 E18:F18 H18 E19:H45">
    <cfRule type="expression" dxfId="8" priority="8" stopIfTrue="1">
      <formula>OR($F15=1,$F15=7)</formula>
    </cfRule>
  </conditionalFormatting>
  <conditionalFormatting sqref="M15:P45">
    <cfRule type="expression" dxfId="7" priority="7" stopIfTrue="1">
      <formula>OR($N15=1,$N15=7)</formula>
    </cfRule>
  </conditionalFormatting>
  <conditionalFormatting sqref="I15:L43 I44:J44">
    <cfRule type="expression" dxfId="6" priority="6" stopIfTrue="1">
      <formula>OR($J15=1,$J15=7)</formula>
    </cfRule>
  </conditionalFormatting>
  <conditionalFormatting sqref="G51">
    <cfRule type="cellIs" dxfId="5" priority="5" stopIfTrue="1" operator="notEqual">
      <formula>$H$53</formula>
    </cfRule>
  </conditionalFormatting>
  <conditionalFormatting sqref="K51">
    <cfRule type="cellIs" dxfId="4" priority="4" stopIfTrue="1" operator="notEqual">
      <formula>$L$53</formula>
    </cfRule>
  </conditionalFormatting>
  <conditionalFormatting sqref="O51">
    <cfRule type="cellIs" dxfId="3" priority="3" stopIfTrue="1" operator="notEqual">
      <formula>$P$53</formula>
    </cfRule>
  </conditionalFormatting>
  <conditionalFormatting sqref="G18">
    <cfRule type="expression" dxfId="2" priority="19" stopIfTrue="1">
      <formula>OR($F18=1,$F18=7)</formula>
    </cfRule>
  </conditionalFormatting>
  <conditionalFormatting sqref="C43">
    <cfRule type="expression" dxfId="1" priority="2">
      <formula>OR($B43=1,$B43=7)</formula>
    </cfRule>
  </conditionalFormatting>
  <conditionalFormatting sqref="C45">
    <cfRule type="expression" dxfId="0" priority="1">
      <formula>OR($B45=1,$B45=7)</formula>
    </cfRule>
  </conditionalFormatting>
  <printOptions horizontalCentered="1"/>
  <pageMargins left="0.59055118110236227" right="0.19685039370078741" top="0.39370078740157483" bottom="0.19685039370078741" header="0.23622047244094491" footer="0.11811023622047245"/>
  <pageSetup paperSize="9" scale="66" orientation="portrait" r:id="rId1"/>
  <headerFooter alignWithMargins="0">
    <oddHeader>&amp;R&amp;10&amp;F</oddHeader>
  </headerFooter>
  <rowBreaks count="1" manualBreakCount="1">
    <brk id="28" max="17" man="1"/>
  </rowBreaks>
  <colBreaks count="1" manualBreakCount="1">
    <brk id="4" max="53"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pageSetUpPr fitToPage="1"/>
  </sheetPr>
  <dimension ref="A1:R61"/>
  <sheetViews>
    <sheetView view="pageBreakPreview" zoomScale="90" zoomScaleNormal="100" zoomScaleSheetLayoutView="90" workbookViewId="0"/>
  </sheetViews>
  <sheetFormatPr defaultRowHeight="13.5" x14ac:dyDescent="0.15"/>
  <cols>
    <col min="1" max="1" width="4" style="423" customWidth="1"/>
    <col min="2" max="2" width="2.875" style="423" customWidth="1"/>
    <col min="3" max="3" width="22.125" style="422" customWidth="1"/>
    <col min="4" max="4" width="5.125" style="423" customWidth="1"/>
    <col min="5" max="5" width="4" style="423" customWidth="1"/>
    <col min="6" max="6" width="3" style="423" customWidth="1"/>
    <col min="7" max="7" width="22.125" style="422" customWidth="1"/>
    <col min="8" max="8" width="5.25" style="423" customWidth="1"/>
    <col min="9" max="9" width="4.125" style="423" customWidth="1"/>
    <col min="10" max="10" width="2.875" style="423" customWidth="1"/>
    <col min="11" max="11" width="22.125" style="422" customWidth="1"/>
    <col min="12" max="12" width="5.25" style="423" customWidth="1"/>
    <col min="13" max="13" width="4" style="423" customWidth="1"/>
    <col min="14" max="14" width="3" style="423" customWidth="1"/>
    <col min="15" max="15" width="22.125" style="422" customWidth="1"/>
    <col min="16" max="16" width="5.25" style="423" customWidth="1"/>
    <col min="17" max="17" width="3.875" style="423" customWidth="1"/>
    <col min="18" max="18" width="4.5" style="423" customWidth="1"/>
    <col min="19" max="16384" width="9" style="423"/>
  </cols>
  <sheetData>
    <row r="1" spans="1:18" ht="17.25" x14ac:dyDescent="0.15">
      <c r="A1" s="420" t="s">
        <v>353</v>
      </c>
      <c r="B1" s="420"/>
      <c r="C1" s="421"/>
      <c r="D1" s="420"/>
      <c r="E1" s="420"/>
      <c r="F1" s="420"/>
      <c r="G1" s="421"/>
      <c r="H1" s="420"/>
      <c r="I1" s="420"/>
      <c r="J1" s="420"/>
      <c r="K1" s="421"/>
      <c r="L1" s="420"/>
      <c r="M1" s="420">
        <v>1</v>
      </c>
      <c r="N1" s="420" t="s">
        <v>37</v>
      </c>
      <c r="P1" s="420"/>
    </row>
    <row r="2" spans="1:18" ht="9.75" customHeight="1" x14ac:dyDescent="0.15">
      <c r="A2" s="424"/>
      <c r="B2" s="424"/>
      <c r="C2" s="425"/>
      <c r="D2" s="424"/>
      <c r="E2" s="424"/>
      <c r="F2" s="424"/>
      <c r="G2" s="425"/>
      <c r="H2" s="424"/>
      <c r="I2" s="424"/>
      <c r="J2" s="424"/>
      <c r="K2" s="425"/>
      <c r="L2" s="424"/>
      <c r="M2" s="424"/>
      <c r="N2" s="424"/>
      <c r="O2" s="425"/>
      <c r="P2" s="424"/>
    </row>
    <row r="3" spans="1:18" ht="15" customHeight="1" x14ac:dyDescent="0.15">
      <c r="A3" s="424"/>
      <c r="B3" s="424"/>
      <c r="C3" s="425"/>
      <c r="D3" s="424"/>
      <c r="E3" s="424"/>
      <c r="F3" s="424"/>
      <c r="G3" s="425"/>
      <c r="H3" s="424"/>
      <c r="I3" s="424"/>
      <c r="J3" s="424"/>
      <c r="K3" s="425"/>
      <c r="L3" s="1379" t="s">
        <v>275</v>
      </c>
      <c r="M3" s="1380"/>
      <c r="N3" s="1380"/>
      <c r="O3" s="1381">
        <f>入力表!D50</f>
        <v>0</v>
      </c>
      <c r="P3" s="1381"/>
      <c r="Q3" s="1381"/>
      <c r="R3" s="1381"/>
    </row>
    <row r="4" spans="1:18" ht="15" customHeight="1" x14ac:dyDescent="0.15">
      <c r="A4" s="424"/>
      <c r="B4" s="424"/>
      <c r="C4" s="425"/>
      <c r="D4" s="424"/>
      <c r="E4" s="424"/>
      <c r="F4" s="424"/>
      <c r="G4" s="425"/>
      <c r="H4" s="424"/>
      <c r="I4" s="424"/>
      <c r="J4" s="424"/>
      <c r="K4" s="425"/>
      <c r="L4" s="1379" t="s">
        <v>33</v>
      </c>
      <c r="M4" s="1380"/>
      <c r="N4" s="1380"/>
      <c r="O4" s="1381">
        <f>入力表!G6</f>
        <v>0</v>
      </c>
      <c r="P4" s="1381"/>
      <c r="Q4" s="1381"/>
      <c r="R4" s="1381"/>
    </row>
    <row r="5" spans="1:18" ht="15" customHeight="1" x14ac:dyDescent="0.15">
      <c r="A5" s="424"/>
      <c r="B5" s="424"/>
      <c r="C5" s="425"/>
      <c r="D5" s="424"/>
      <c r="E5" s="424"/>
      <c r="F5" s="424"/>
      <c r="G5" s="425"/>
      <c r="H5" s="424"/>
      <c r="I5" s="424"/>
      <c r="J5" s="424"/>
      <c r="K5" s="425"/>
      <c r="L5" s="426"/>
      <c r="M5" s="427"/>
      <c r="N5" s="427"/>
    </row>
    <row r="6" spans="1:18" s="429" customFormat="1" x14ac:dyDescent="0.15">
      <c r="A6" s="428" t="s">
        <v>166</v>
      </c>
      <c r="B6" s="768" t="s">
        <v>550</v>
      </c>
      <c r="C6" s="430"/>
      <c r="D6" s="431"/>
      <c r="E6" s="428"/>
      <c r="G6" s="430"/>
      <c r="H6" s="431"/>
      <c r="I6" s="428"/>
      <c r="K6" s="430"/>
      <c r="L6" s="431"/>
      <c r="M6" s="431"/>
      <c r="N6" s="427"/>
      <c r="O6" s="432" t="s">
        <v>319</v>
      </c>
      <c r="P6" s="433">
        <f>入力表!C13</f>
        <v>0</v>
      </c>
    </row>
    <row r="7" spans="1:18" s="429" customFormat="1" x14ac:dyDescent="0.15">
      <c r="A7" s="428" t="s">
        <v>169</v>
      </c>
      <c r="B7" s="429" t="s">
        <v>349</v>
      </c>
      <c r="C7" s="430"/>
      <c r="D7" s="431"/>
      <c r="E7" s="428" t="s">
        <v>169</v>
      </c>
      <c r="F7" s="429" t="s">
        <v>391</v>
      </c>
      <c r="G7" s="430"/>
      <c r="H7" s="431"/>
      <c r="I7" s="428"/>
      <c r="K7" s="1382" t="s">
        <v>390</v>
      </c>
      <c r="L7" s="1382"/>
      <c r="M7" s="1382"/>
      <c r="N7" s="1382"/>
      <c r="O7" s="435" t="s">
        <v>26</v>
      </c>
      <c r="P7" s="436">
        <f>入力表!I13</f>
        <v>0</v>
      </c>
    </row>
    <row r="8" spans="1:18" s="429" customFormat="1" x14ac:dyDescent="0.15">
      <c r="A8" s="428" t="s">
        <v>167</v>
      </c>
      <c r="B8" s="431" t="s">
        <v>399</v>
      </c>
      <c r="E8" s="428"/>
      <c r="F8" s="430"/>
      <c r="G8" s="437"/>
      <c r="H8" s="437"/>
      <c r="I8" s="437"/>
      <c r="J8" s="437"/>
      <c r="K8" s="437"/>
      <c r="L8" s="437"/>
      <c r="M8" s="437"/>
      <c r="N8" s="437"/>
      <c r="O8" s="435" t="s">
        <v>27</v>
      </c>
      <c r="P8" s="436">
        <f>入力表!J13</f>
        <v>0</v>
      </c>
    </row>
    <row r="9" spans="1:18" s="429" customFormat="1" x14ac:dyDescent="0.15">
      <c r="A9" s="438" t="s">
        <v>168</v>
      </c>
      <c r="B9" s="439" t="s">
        <v>350</v>
      </c>
      <c r="C9" s="434"/>
      <c r="D9" s="431"/>
      <c r="E9" s="438"/>
      <c r="F9" s="439"/>
      <c r="G9" s="434"/>
      <c r="H9" s="431"/>
      <c r="I9" s="428"/>
      <c r="J9" s="431"/>
      <c r="K9" s="430"/>
      <c r="L9" s="431"/>
      <c r="M9" s="428"/>
      <c r="N9" s="427"/>
      <c r="O9" s="435" t="s">
        <v>78</v>
      </c>
      <c r="P9" s="436">
        <f>入力表!K13</f>
        <v>0</v>
      </c>
    </row>
    <row r="10" spans="1:18" s="429" customFormat="1" x14ac:dyDescent="0.15">
      <c r="A10" s="438" t="s">
        <v>169</v>
      </c>
      <c r="B10" s="439" t="s">
        <v>347</v>
      </c>
      <c r="C10" s="434"/>
      <c r="D10" s="431"/>
      <c r="E10" s="438"/>
      <c r="F10" s="439"/>
      <c r="G10" s="434"/>
      <c r="H10" s="431"/>
      <c r="I10" s="428"/>
      <c r="J10" s="431"/>
      <c r="K10" s="430"/>
      <c r="L10" s="431"/>
      <c r="M10" s="428"/>
      <c r="N10" s="427"/>
      <c r="O10" s="435" t="s">
        <v>274</v>
      </c>
      <c r="P10" s="436">
        <v>6</v>
      </c>
    </row>
    <row r="11" spans="1:18" ht="13.5" customHeight="1" x14ac:dyDescent="0.15">
      <c r="A11" s="438" t="s">
        <v>348</v>
      </c>
      <c r="B11" s="439" t="s">
        <v>351</v>
      </c>
      <c r="C11" s="425"/>
      <c r="D11" s="424"/>
      <c r="E11" s="424"/>
      <c r="F11" s="424"/>
      <c r="G11" s="425"/>
      <c r="H11" s="424"/>
      <c r="I11" s="424"/>
      <c r="J11" s="424"/>
      <c r="K11" s="425"/>
      <c r="L11" s="424"/>
      <c r="M11" s="424"/>
      <c r="N11" s="424"/>
      <c r="O11" s="425"/>
      <c r="P11" s="424"/>
    </row>
    <row r="12" spans="1:18" ht="13.5" customHeight="1" x14ac:dyDescent="0.15">
      <c r="A12" s="428" t="s">
        <v>166</v>
      </c>
      <c r="B12" s="439" t="s">
        <v>570</v>
      </c>
      <c r="C12" s="425"/>
      <c r="D12" s="424"/>
      <c r="E12" s="424"/>
      <c r="F12" s="424"/>
      <c r="G12" s="425"/>
      <c r="H12" s="424"/>
      <c r="I12" s="424"/>
      <c r="J12" s="424"/>
      <c r="K12" s="425"/>
      <c r="L12" s="424"/>
      <c r="M12" s="424"/>
      <c r="N12" s="424"/>
      <c r="O12" s="425"/>
      <c r="P12" s="424"/>
    </row>
    <row r="13" spans="1:18" ht="13.5" customHeight="1" thickBot="1" x14ac:dyDescent="0.2">
      <c r="A13" s="438"/>
      <c r="B13" s="439"/>
      <c r="C13" s="425"/>
      <c r="D13" s="424"/>
      <c r="E13" s="424"/>
      <c r="F13" s="424"/>
      <c r="G13" s="425"/>
      <c r="H13" s="424"/>
      <c r="I13" s="424"/>
      <c r="J13" s="424"/>
      <c r="K13" s="425"/>
      <c r="L13" s="424"/>
      <c r="M13" s="424"/>
      <c r="N13" s="424"/>
      <c r="O13" s="425"/>
      <c r="P13" s="424"/>
    </row>
    <row r="14" spans="1:18" ht="27" customHeight="1" thickTop="1" thickBot="1" x14ac:dyDescent="0.2">
      <c r="A14" s="1376">
        <f>A15</f>
        <v>43438</v>
      </c>
      <c r="B14" s="1377"/>
      <c r="C14" s="1378"/>
      <c r="D14" s="440" t="s">
        <v>73</v>
      </c>
      <c r="E14" s="1376">
        <f>E15</f>
        <v>43469</v>
      </c>
      <c r="F14" s="1377"/>
      <c r="G14" s="1378"/>
      <c r="H14" s="441" t="s">
        <v>73</v>
      </c>
      <c r="I14" s="1376">
        <f>I15</f>
        <v>43500</v>
      </c>
      <c r="J14" s="1377"/>
      <c r="K14" s="1378"/>
      <c r="L14" s="441" t="s">
        <v>73</v>
      </c>
      <c r="M14" s="1376">
        <f>M15</f>
        <v>43528</v>
      </c>
      <c r="N14" s="1377"/>
      <c r="O14" s="1378"/>
      <c r="P14" s="493" t="s">
        <v>73</v>
      </c>
    </row>
    <row r="15" spans="1:18" s="422" customFormat="1" ht="27" customHeight="1" thickTop="1" x14ac:dyDescent="0.15">
      <c r="A15" s="525">
        <v>43438</v>
      </c>
      <c r="B15" s="526">
        <f>WEEKDAY(A15)</f>
        <v>3</v>
      </c>
      <c r="C15" s="786"/>
      <c r="D15" s="807"/>
      <c r="E15" s="544">
        <f>A45+1</f>
        <v>43469</v>
      </c>
      <c r="F15" s="545">
        <f>WEEKDAY(E15)</f>
        <v>6</v>
      </c>
      <c r="G15" s="550" t="s">
        <v>65</v>
      </c>
      <c r="H15" s="546">
        <v>3</v>
      </c>
      <c r="I15" s="547">
        <f>E45+1</f>
        <v>43500</v>
      </c>
      <c r="J15" s="548">
        <f>WEEKDAY(I15)</f>
        <v>2</v>
      </c>
      <c r="K15" s="804"/>
      <c r="L15" s="805"/>
      <c r="M15" s="531">
        <f>I42+1</f>
        <v>43528</v>
      </c>
      <c r="N15" s="530">
        <f>WEEKDAY(M15)</f>
        <v>2</v>
      </c>
      <c r="O15" s="791"/>
      <c r="P15" s="792"/>
    </row>
    <row r="16" spans="1:18" s="422" customFormat="1" ht="27" customHeight="1" x14ac:dyDescent="0.15">
      <c r="A16" s="528">
        <f>A15+1</f>
        <v>43439</v>
      </c>
      <c r="B16" s="526">
        <f t="shared" ref="B16:B45" si="0">WEEKDAY(A16)</f>
        <v>4</v>
      </c>
      <c r="C16" s="808"/>
      <c r="D16" s="809"/>
      <c r="E16" s="539">
        <f t="shared" ref="E16:E45" si="1">E15+1</f>
        <v>43470</v>
      </c>
      <c r="F16" s="530">
        <f t="shared" ref="F16" si="2">WEEKDAY(E16)</f>
        <v>7</v>
      </c>
      <c r="G16" s="515"/>
      <c r="H16" s="489"/>
      <c r="I16" s="541">
        <f>I15+1</f>
        <v>43501</v>
      </c>
      <c r="J16" s="542">
        <f>WEEKDAY(I16)</f>
        <v>3</v>
      </c>
      <c r="K16" s="790"/>
      <c r="L16" s="806"/>
      <c r="M16" s="535">
        <f>M15+1</f>
        <v>43529</v>
      </c>
      <c r="N16" s="536">
        <f>WEEKDAY(M16)</f>
        <v>3</v>
      </c>
      <c r="O16" s="781"/>
      <c r="P16" s="793"/>
    </row>
    <row r="17" spans="1:16" s="422" customFormat="1" ht="27" customHeight="1" x14ac:dyDescent="0.15">
      <c r="A17" s="528">
        <f t="shared" ref="A17:A45" si="3">A16+1</f>
        <v>43440</v>
      </c>
      <c r="B17" s="526">
        <f t="shared" si="0"/>
        <v>5</v>
      </c>
      <c r="C17" s="402"/>
      <c r="D17" s="809"/>
      <c r="E17" s="539">
        <f t="shared" si="1"/>
        <v>43471</v>
      </c>
      <c r="F17" s="530">
        <f t="shared" ref="F17" si="4">WEEKDAY(E17)</f>
        <v>1</v>
      </c>
      <c r="G17" s="515"/>
      <c r="H17" s="489"/>
      <c r="I17" s="535">
        <f t="shared" ref="I17:I42" si="5">I16+1</f>
        <v>43502</v>
      </c>
      <c r="J17" s="536">
        <f t="shared" ref="J17:J41" si="6">WEEKDAY(I17)</f>
        <v>4</v>
      </c>
      <c r="K17" s="477"/>
      <c r="L17" s="476"/>
      <c r="M17" s="535">
        <f t="shared" ref="M17:M39" si="7">M16+1</f>
        <v>43530</v>
      </c>
      <c r="N17" s="536">
        <f t="shared" ref="N17:N39" si="8">WEEKDAY(M17)</f>
        <v>4</v>
      </c>
      <c r="O17" s="481"/>
      <c r="P17" s="537"/>
    </row>
    <row r="18" spans="1:16" s="422" customFormat="1" ht="27" customHeight="1" x14ac:dyDescent="0.15">
      <c r="A18" s="528">
        <f t="shared" si="3"/>
        <v>43441</v>
      </c>
      <c r="B18" s="526">
        <f t="shared" si="0"/>
        <v>6</v>
      </c>
      <c r="C18" s="796"/>
      <c r="D18" s="787"/>
      <c r="E18" s="532">
        <f t="shared" si="1"/>
        <v>43472</v>
      </c>
      <c r="F18" s="533">
        <f t="shared" ref="F18:F45" si="9">WEEKDAY(E18)</f>
        <v>2</v>
      </c>
      <c r="G18" s="790"/>
      <c r="H18" s="782"/>
      <c r="I18" s="532">
        <f t="shared" si="5"/>
        <v>43503</v>
      </c>
      <c r="J18" s="533">
        <f t="shared" si="6"/>
        <v>5</v>
      </c>
      <c r="K18" s="515"/>
      <c r="L18" s="476"/>
      <c r="M18" s="535">
        <f t="shared" si="7"/>
        <v>43531</v>
      </c>
      <c r="N18" s="536">
        <f t="shared" si="8"/>
        <v>5</v>
      </c>
      <c r="O18" s="481"/>
      <c r="P18" s="537"/>
    </row>
    <row r="19" spans="1:16" s="422" customFormat="1" ht="27" customHeight="1" x14ac:dyDescent="0.15">
      <c r="A19" s="528">
        <f t="shared" si="3"/>
        <v>43442</v>
      </c>
      <c r="B19" s="526">
        <f t="shared" si="0"/>
        <v>7</v>
      </c>
      <c r="C19" s="796"/>
      <c r="D19" s="787"/>
      <c r="E19" s="539">
        <f t="shared" si="1"/>
        <v>43473</v>
      </c>
      <c r="F19" s="530">
        <f t="shared" si="9"/>
        <v>3</v>
      </c>
      <c r="G19" s="788"/>
      <c r="H19" s="780"/>
      <c r="I19" s="532">
        <f t="shared" si="5"/>
        <v>43504</v>
      </c>
      <c r="J19" s="533">
        <f t="shared" si="6"/>
        <v>6</v>
      </c>
      <c r="K19" s="477"/>
      <c r="L19" s="476"/>
      <c r="M19" s="535">
        <f t="shared" si="7"/>
        <v>43532</v>
      </c>
      <c r="N19" s="536">
        <f t="shared" si="8"/>
        <v>6</v>
      </c>
      <c r="O19" s="481"/>
      <c r="P19" s="537"/>
    </row>
    <row r="20" spans="1:16" s="422" customFormat="1" ht="27" customHeight="1" x14ac:dyDescent="0.15">
      <c r="A20" s="528">
        <f t="shared" si="3"/>
        <v>43443</v>
      </c>
      <c r="B20" s="526">
        <f t="shared" si="0"/>
        <v>1</v>
      </c>
      <c r="C20" s="796"/>
      <c r="D20" s="787"/>
      <c r="E20" s="539">
        <f t="shared" si="1"/>
        <v>43474</v>
      </c>
      <c r="F20" s="530">
        <f t="shared" si="9"/>
        <v>4</v>
      </c>
      <c r="G20" s="788"/>
      <c r="H20" s="780"/>
      <c r="I20" s="532">
        <f t="shared" si="5"/>
        <v>43505</v>
      </c>
      <c r="J20" s="533">
        <f t="shared" si="6"/>
        <v>7</v>
      </c>
      <c r="K20" s="477"/>
      <c r="L20" s="476"/>
      <c r="M20" s="535">
        <f t="shared" si="7"/>
        <v>43533</v>
      </c>
      <c r="N20" s="536">
        <f t="shared" si="8"/>
        <v>7</v>
      </c>
      <c r="O20" s="481"/>
      <c r="P20" s="537"/>
    </row>
    <row r="21" spans="1:16" s="422" customFormat="1" ht="27" customHeight="1" x14ac:dyDescent="0.15">
      <c r="A21" s="528">
        <f t="shared" si="3"/>
        <v>43444</v>
      </c>
      <c r="B21" s="526">
        <f t="shared" si="0"/>
        <v>2</v>
      </c>
      <c r="C21" s="796"/>
      <c r="D21" s="787"/>
      <c r="E21" s="532">
        <f t="shared" si="1"/>
        <v>43475</v>
      </c>
      <c r="F21" s="533">
        <f t="shared" si="9"/>
        <v>5</v>
      </c>
      <c r="G21" s="477"/>
      <c r="H21" s="476"/>
      <c r="I21" s="532">
        <f t="shared" si="5"/>
        <v>43506</v>
      </c>
      <c r="J21" s="533">
        <f t="shared" si="6"/>
        <v>1</v>
      </c>
      <c r="K21" s="477"/>
      <c r="L21" s="476"/>
      <c r="M21" s="535">
        <f t="shared" si="7"/>
        <v>43534</v>
      </c>
      <c r="N21" s="536">
        <f t="shared" si="8"/>
        <v>1</v>
      </c>
      <c r="O21" s="481"/>
      <c r="P21" s="537"/>
    </row>
    <row r="22" spans="1:16" s="422" customFormat="1" ht="27" customHeight="1" x14ac:dyDescent="0.15">
      <c r="A22" s="528">
        <f t="shared" si="3"/>
        <v>43445</v>
      </c>
      <c r="B22" s="526">
        <f t="shared" si="0"/>
        <v>3</v>
      </c>
      <c r="C22" s="796"/>
      <c r="D22" s="787"/>
      <c r="E22" s="539">
        <f t="shared" si="1"/>
        <v>43476</v>
      </c>
      <c r="F22" s="530">
        <f t="shared" si="9"/>
        <v>6</v>
      </c>
      <c r="G22" s="486"/>
      <c r="H22" s="489"/>
      <c r="I22" s="527">
        <f t="shared" si="5"/>
        <v>43507</v>
      </c>
      <c r="J22" s="526">
        <f t="shared" si="6"/>
        <v>2</v>
      </c>
      <c r="K22" s="786"/>
      <c r="L22" s="787"/>
      <c r="M22" s="535">
        <f t="shared" si="7"/>
        <v>43535</v>
      </c>
      <c r="N22" s="536">
        <f t="shared" si="8"/>
        <v>2</v>
      </c>
      <c r="O22" s="781"/>
      <c r="P22" s="793"/>
    </row>
    <row r="23" spans="1:16" s="422" customFormat="1" ht="27" customHeight="1" x14ac:dyDescent="0.15">
      <c r="A23" s="528">
        <f t="shared" si="3"/>
        <v>43446</v>
      </c>
      <c r="B23" s="526">
        <f t="shared" si="0"/>
        <v>4</v>
      </c>
      <c r="C23" s="796"/>
      <c r="D23" s="787"/>
      <c r="E23" s="532">
        <f t="shared" si="1"/>
        <v>43477</v>
      </c>
      <c r="F23" s="533">
        <f t="shared" si="9"/>
        <v>7</v>
      </c>
      <c r="G23" s="477"/>
      <c r="H23" s="476"/>
      <c r="I23" s="539">
        <f t="shared" si="5"/>
        <v>43508</v>
      </c>
      <c r="J23" s="530">
        <f t="shared" si="6"/>
        <v>3</v>
      </c>
      <c r="K23" s="788"/>
      <c r="L23" s="780"/>
      <c r="M23" s="535">
        <f t="shared" si="7"/>
        <v>43536</v>
      </c>
      <c r="N23" s="536">
        <f t="shared" si="8"/>
        <v>3</v>
      </c>
      <c r="O23" s="781"/>
      <c r="P23" s="793"/>
    </row>
    <row r="24" spans="1:16" s="422" customFormat="1" ht="27" customHeight="1" x14ac:dyDescent="0.15">
      <c r="A24" s="528">
        <f t="shared" si="3"/>
        <v>43447</v>
      </c>
      <c r="B24" s="526">
        <f t="shared" si="0"/>
        <v>5</v>
      </c>
      <c r="C24" s="796"/>
      <c r="D24" s="787"/>
      <c r="E24" s="532">
        <f t="shared" si="1"/>
        <v>43478</v>
      </c>
      <c r="F24" s="533">
        <f t="shared" si="9"/>
        <v>1</v>
      </c>
      <c r="G24" s="477"/>
      <c r="H24" s="476"/>
      <c r="I24" s="532">
        <f t="shared" si="5"/>
        <v>43509</v>
      </c>
      <c r="J24" s="533">
        <f t="shared" si="6"/>
        <v>4</v>
      </c>
      <c r="K24" s="477"/>
      <c r="L24" s="476"/>
      <c r="M24" s="553">
        <f t="shared" si="7"/>
        <v>43537</v>
      </c>
      <c r="N24" s="534">
        <f t="shared" ref="N24:N25" si="10">WEEKDAY(M24)</f>
        <v>4</v>
      </c>
      <c r="O24" s="488"/>
      <c r="P24" s="554"/>
    </row>
    <row r="25" spans="1:16" s="422" customFormat="1" ht="27" customHeight="1" x14ac:dyDescent="0.15">
      <c r="A25" s="528">
        <f t="shared" si="3"/>
        <v>43448</v>
      </c>
      <c r="B25" s="526">
        <f t="shared" si="0"/>
        <v>6</v>
      </c>
      <c r="C25" s="796"/>
      <c r="D25" s="787"/>
      <c r="E25" s="527">
        <f t="shared" si="1"/>
        <v>43479</v>
      </c>
      <c r="F25" s="526">
        <f t="shared" si="9"/>
        <v>2</v>
      </c>
      <c r="G25" s="786"/>
      <c r="H25" s="787"/>
      <c r="I25" s="532">
        <f t="shared" si="5"/>
        <v>43510</v>
      </c>
      <c r="J25" s="533">
        <f t="shared" si="6"/>
        <v>5</v>
      </c>
      <c r="K25" s="477"/>
      <c r="L25" s="476"/>
      <c r="M25" s="535">
        <f t="shared" si="7"/>
        <v>43538</v>
      </c>
      <c r="N25" s="536">
        <f t="shared" si="10"/>
        <v>5</v>
      </c>
      <c r="O25" s="481"/>
      <c r="P25" s="537"/>
    </row>
    <row r="26" spans="1:16" s="422" customFormat="1" ht="27" customHeight="1" x14ac:dyDescent="0.15">
      <c r="A26" s="528">
        <f t="shared" si="3"/>
        <v>43449</v>
      </c>
      <c r="B26" s="526">
        <f t="shared" si="0"/>
        <v>7</v>
      </c>
      <c r="C26" s="796"/>
      <c r="D26" s="787"/>
      <c r="E26" s="539">
        <f t="shared" si="1"/>
        <v>43480</v>
      </c>
      <c r="F26" s="530">
        <f t="shared" si="9"/>
        <v>3</v>
      </c>
      <c r="G26" s="779"/>
      <c r="H26" s="780"/>
      <c r="I26" s="539">
        <f t="shared" si="5"/>
        <v>43511</v>
      </c>
      <c r="J26" s="530">
        <f t="shared" si="6"/>
        <v>6</v>
      </c>
      <c r="K26" s="488"/>
      <c r="L26" s="489"/>
      <c r="M26" s="535">
        <f t="shared" si="7"/>
        <v>43539</v>
      </c>
      <c r="N26" s="536">
        <f t="shared" si="8"/>
        <v>6</v>
      </c>
      <c r="O26" s="481"/>
      <c r="P26" s="537"/>
    </row>
    <row r="27" spans="1:16" s="422" customFormat="1" ht="27" customHeight="1" x14ac:dyDescent="0.15">
      <c r="A27" s="528">
        <f t="shared" si="3"/>
        <v>43450</v>
      </c>
      <c r="B27" s="526">
        <f t="shared" si="0"/>
        <v>1</v>
      </c>
      <c r="C27" s="796"/>
      <c r="D27" s="787"/>
      <c r="E27" s="532">
        <f t="shared" si="1"/>
        <v>43481</v>
      </c>
      <c r="F27" s="533">
        <f t="shared" si="9"/>
        <v>4</v>
      </c>
      <c r="G27" s="477"/>
      <c r="H27" s="476"/>
      <c r="I27" s="532">
        <f t="shared" si="5"/>
        <v>43512</v>
      </c>
      <c r="J27" s="533">
        <f t="shared" si="6"/>
        <v>7</v>
      </c>
      <c r="K27" s="477"/>
      <c r="L27" s="476"/>
      <c r="M27" s="535">
        <f t="shared" si="7"/>
        <v>43540</v>
      </c>
      <c r="N27" s="536">
        <f t="shared" si="8"/>
        <v>7</v>
      </c>
      <c r="O27" s="481"/>
      <c r="P27" s="537"/>
    </row>
    <row r="28" spans="1:16" s="422" customFormat="1" ht="27" customHeight="1" x14ac:dyDescent="0.15">
      <c r="A28" s="528">
        <f t="shared" si="3"/>
        <v>43451</v>
      </c>
      <c r="B28" s="526">
        <f t="shared" si="0"/>
        <v>2</v>
      </c>
      <c r="C28" s="796"/>
      <c r="D28" s="787"/>
      <c r="E28" s="532">
        <f t="shared" si="1"/>
        <v>43482</v>
      </c>
      <c r="F28" s="533">
        <f t="shared" si="9"/>
        <v>5</v>
      </c>
      <c r="G28" s="477"/>
      <c r="H28" s="476"/>
      <c r="I28" s="532">
        <f t="shared" si="5"/>
        <v>43513</v>
      </c>
      <c r="J28" s="533">
        <f t="shared" si="6"/>
        <v>1</v>
      </c>
      <c r="K28" s="477"/>
      <c r="L28" s="476"/>
      <c r="M28" s="535">
        <f t="shared" si="7"/>
        <v>43541</v>
      </c>
      <c r="N28" s="536">
        <f t="shared" si="8"/>
        <v>1</v>
      </c>
      <c r="O28" s="481"/>
      <c r="P28" s="537"/>
    </row>
    <row r="29" spans="1:16" s="422" customFormat="1" ht="27" customHeight="1" x14ac:dyDescent="0.15">
      <c r="A29" s="528">
        <f t="shared" si="3"/>
        <v>43452</v>
      </c>
      <c r="B29" s="526">
        <f t="shared" si="0"/>
        <v>3</v>
      </c>
      <c r="C29" s="403"/>
      <c r="D29" s="787"/>
      <c r="E29" s="532">
        <f t="shared" si="1"/>
        <v>43483</v>
      </c>
      <c r="F29" s="533">
        <f t="shared" si="9"/>
        <v>6</v>
      </c>
      <c r="G29" s="477"/>
      <c r="H29" s="476"/>
      <c r="I29" s="532">
        <f t="shared" si="5"/>
        <v>43514</v>
      </c>
      <c r="J29" s="533">
        <f t="shared" si="6"/>
        <v>2</v>
      </c>
      <c r="K29" s="785"/>
      <c r="L29" s="782"/>
      <c r="M29" s="535">
        <f t="shared" si="7"/>
        <v>43542</v>
      </c>
      <c r="N29" s="536">
        <f t="shared" si="8"/>
        <v>2</v>
      </c>
      <c r="O29" s="781"/>
      <c r="P29" s="793"/>
    </row>
    <row r="30" spans="1:16" s="422" customFormat="1" ht="27" customHeight="1" x14ac:dyDescent="0.15">
      <c r="A30" s="528">
        <f t="shared" si="3"/>
        <v>43453</v>
      </c>
      <c r="B30" s="526">
        <f t="shared" si="0"/>
        <v>4</v>
      </c>
      <c r="C30" s="796"/>
      <c r="D30" s="787"/>
      <c r="E30" s="532">
        <f t="shared" si="1"/>
        <v>43484</v>
      </c>
      <c r="F30" s="533">
        <f t="shared" si="9"/>
        <v>7</v>
      </c>
      <c r="G30" s="477"/>
      <c r="H30" s="476"/>
      <c r="I30" s="532">
        <f t="shared" si="5"/>
        <v>43515</v>
      </c>
      <c r="J30" s="533">
        <f t="shared" si="6"/>
        <v>3</v>
      </c>
      <c r="K30" s="785"/>
      <c r="L30" s="782"/>
      <c r="M30" s="535">
        <f t="shared" si="7"/>
        <v>43543</v>
      </c>
      <c r="N30" s="536">
        <f t="shared" si="8"/>
        <v>3</v>
      </c>
      <c r="O30" s="781"/>
      <c r="P30" s="793"/>
    </row>
    <row r="31" spans="1:16" s="422" customFormat="1" ht="27" customHeight="1" x14ac:dyDescent="0.15">
      <c r="A31" s="529">
        <f t="shared" si="3"/>
        <v>43454</v>
      </c>
      <c r="B31" s="530">
        <f t="shared" si="0"/>
        <v>5</v>
      </c>
      <c r="C31" s="855" t="s">
        <v>573</v>
      </c>
      <c r="D31" s="489">
        <v>5</v>
      </c>
      <c r="E31" s="532">
        <f t="shared" si="1"/>
        <v>43485</v>
      </c>
      <c r="F31" s="533">
        <f t="shared" si="9"/>
        <v>1</v>
      </c>
      <c r="G31" s="477"/>
      <c r="H31" s="476"/>
      <c r="I31" s="532">
        <f t="shared" si="5"/>
        <v>43516</v>
      </c>
      <c r="J31" s="533">
        <f t="shared" si="6"/>
        <v>4</v>
      </c>
      <c r="K31" s="477"/>
      <c r="L31" s="476"/>
      <c r="M31" s="553">
        <f t="shared" si="7"/>
        <v>43544</v>
      </c>
      <c r="N31" s="534">
        <f t="shared" si="8"/>
        <v>4</v>
      </c>
      <c r="O31" s="779"/>
      <c r="P31" s="795"/>
    </row>
    <row r="32" spans="1:16" s="422" customFormat="1" ht="27" customHeight="1" x14ac:dyDescent="0.15">
      <c r="A32" s="529">
        <f t="shared" si="3"/>
        <v>43455</v>
      </c>
      <c r="B32" s="530">
        <f t="shared" si="0"/>
        <v>6</v>
      </c>
      <c r="C32" s="599"/>
      <c r="D32" s="476">
        <v>5</v>
      </c>
      <c r="E32" s="532">
        <f t="shared" si="1"/>
        <v>43486</v>
      </c>
      <c r="F32" s="533">
        <f t="shared" si="9"/>
        <v>2</v>
      </c>
      <c r="G32" s="785"/>
      <c r="H32" s="782"/>
      <c r="I32" s="532">
        <f t="shared" si="5"/>
        <v>43517</v>
      </c>
      <c r="J32" s="533">
        <f t="shared" si="6"/>
        <v>5</v>
      </c>
      <c r="K32" s="477"/>
      <c r="L32" s="476"/>
      <c r="M32" s="540">
        <f t="shared" si="7"/>
        <v>43545</v>
      </c>
      <c r="N32" s="538">
        <f t="shared" si="8"/>
        <v>5</v>
      </c>
      <c r="O32" s="849"/>
      <c r="P32" s="850"/>
    </row>
    <row r="33" spans="1:18" s="422" customFormat="1" ht="27" customHeight="1" x14ac:dyDescent="0.15">
      <c r="A33" s="529">
        <f t="shared" si="3"/>
        <v>43456</v>
      </c>
      <c r="B33" s="530">
        <f t="shared" si="0"/>
        <v>7</v>
      </c>
      <c r="C33" s="591"/>
      <c r="D33" s="476"/>
      <c r="E33" s="532">
        <f t="shared" si="1"/>
        <v>43487</v>
      </c>
      <c r="F33" s="533">
        <f t="shared" si="9"/>
        <v>3</v>
      </c>
      <c r="G33" s="779"/>
      <c r="H33" s="780"/>
      <c r="I33" s="532">
        <f t="shared" si="5"/>
        <v>43518</v>
      </c>
      <c r="J33" s="533">
        <f t="shared" si="6"/>
        <v>6</v>
      </c>
      <c r="K33" s="488"/>
      <c r="L33" s="489"/>
      <c r="M33" s="535">
        <f t="shared" si="7"/>
        <v>43546</v>
      </c>
      <c r="N33" s="536">
        <f t="shared" si="8"/>
        <v>6</v>
      </c>
      <c r="O33" s="481"/>
      <c r="P33" s="537"/>
    </row>
    <row r="34" spans="1:18" s="422" customFormat="1" ht="27" customHeight="1" x14ac:dyDescent="0.15">
      <c r="A34" s="528">
        <f t="shared" si="3"/>
        <v>43457</v>
      </c>
      <c r="B34" s="526">
        <f t="shared" si="0"/>
        <v>1</v>
      </c>
      <c r="C34" s="796"/>
      <c r="D34" s="797"/>
      <c r="E34" s="532">
        <f t="shared" si="1"/>
        <v>43488</v>
      </c>
      <c r="F34" s="533">
        <f t="shared" si="9"/>
        <v>4</v>
      </c>
      <c r="G34" s="477"/>
      <c r="H34" s="476"/>
      <c r="I34" s="532">
        <f t="shared" si="5"/>
        <v>43519</v>
      </c>
      <c r="J34" s="533">
        <f t="shared" si="6"/>
        <v>7</v>
      </c>
      <c r="K34" s="477"/>
      <c r="L34" s="476"/>
      <c r="M34" s="535">
        <f t="shared" si="7"/>
        <v>43547</v>
      </c>
      <c r="N34" s="536">
        <f t="shared" si="8"/>
        <v>7</v>
      </c>
      <c r="O34" s="481"/>
      <c r="P34" s="537"/>
    </row>
    <row r="35" spans="1:18" s="422" customFormat="1" ht="27" customHeight="1" x14ac:dyDescent="0.15">
      <c r="A35" s="528">
        <f t="shared" si="3"/>
        <v>43458</v>
      </c>
      <c r="B35" s="526">
        <f t="shared" si="0"/>
        <v>2</v>
      </c>
      <c r="C35" s="810"/>
      <c r="D35" s="800"/>
      <c r="E35" s="539">
        <f t="shared" si="1"/>
        <v>43489</v>
      </c>
      <c r="F35" s="530">
        <f t="shared" si="9"/>
        <v>5</v>
      </c>
      <c r="G35" s="486"/>
      <c r="H35" s="489"/>
      <c r="I35" s="539">
        <f t="shared" si="5"/>
        <v>43520</v>
      </c>
      <c r="J35" s="530">
        <f t="shared" si="6"/>
        <v>1</v>
      </c>
      <c r="K35" s="486"/>
      <c r="L35" s="489"/>
      <c r="M35" s="535">
        <f t="shared" si="7"/>
        <v>43548</v>
      </c>
      <c r="N35" s="536">
        <f t="shared" si="8"/>
        <v>1</v>
      </c>
      <c r="O35" s="481"/>
      <c r="P35" s="537"/>
    </row>
    <row r="36" spans="1:18" s="422" customFormat="1" ht="27" customHeight="1" x14ac:dyDescent="0.15">
      <c r="A36" s="529">
        <f t="shared" si="3"/>
        <v>43459</v>
      </c>
      <c r="B36" s="530">
        <f t="shared" si="0"/>
        <v>3</v>
      </c>
      <c r="C36" s="779"/>
      <c r="D36" s="780">
        <v>5</v>
      </c>
      <c r="E36" s="532">
        <f t="shared" si="1"/>
        <v>43490</v>
      </c>
      <c r="F36" s="533">
        <f t="shared" ref="F36:F37" si="11">WEEKDAY(E36)</f>
        <v>6</v>
      </c>
      <c r="G36" s="477"/>
      <c r="H36" s="476"/>
      <c r="I36" s="539">
        <f t="shared" si="5"/>
        <v>43521</v>
      </c>
      <c r="J36" s="530">
        <f t="shared" ref="J36:J37" si="12">WEEKDAY(I36)</f>
        <v>2</v>
      </c>
      <c r="K36" s="788"/>
      <c r="L36" s="780"/>
      <c r="M36" s="553">
        <f t="shared" si="7"/>
        <v>43549</v>
      </c>
      <c r="N36" s="534">
        <f t="shared" si="8"/>
        <v>2</v>
      </c>
      <c r="O36" s="779"/>
      <c r="P36" s="795"/>
    </row>
    <row r="37" spans="1:18" s="422" customFormat="1" ht="27" customHeight="1" x14ac:dyDescent="0.15">
      <c r="A37" s="529">
        <f t="shared" si="3"/>
        <v>43460</v>
      </c>
      <c r="B37" s="530">
        <f t="shared" si="0"/>
        <v>4</v>
      </c>
      <c r="C37" s="488"/>
      <c r="D37" s="489">
        <v>5</v>
      </c>
      <c r="E37" s="532">
        <f t="shared" si="1"/>
        <v>43491</v>
      </c>
      <c r="F37" s="533">
        <f t="shared" si="11"/>
        <v>7</v>
      </c>
      <c r="G37" s="477"/>
      <c r="H37" s="476"/>
      <c r="I37" s="532">
        <f t="shared" si="5"/>
        <v>43522</v>
      </c>
      <c r="J37" s="533">
        <f t="shared" si="12"/>
        <v>3</v>
      </c>
      <c r="K37" s="785"/>
      <c r="L37" s="782"/>
      <c r="M37" s="535">
        <f t="shared" si="7"/>
        <v>43550</v>
      </c>
      <c r="N37" s="536">
        <f t="shared" si="8"/>
        <v>3</v>
      </c>
      <c r="O37" s="781"/>
      <c r="P37" s="793"/>
    </row>
    <row r="38" spans="1:18" s="422" customFormat="1" ht="27" customHeight="1" x14ac:dyDescent="0.15">
      <c r="A38" s="529">
        <f t="shared" si="3"/>
        <v>43461</v>
      </c>
      <c r="B38" s="530">
        <f t="shared" si="0"/>
        <v>5</v>
      </c>
      <c r="C38" s="481"/>
      <c r="D38" s="476">
        <v>5</v>
      </c>
      <c r="E38" s="532">
        <f t="shared" si="1"/>
        <v>43492</v>
      </c>
      <c r="F38" s="533">
        <f t="shared" si="9"/>
        <v>1</v>
      </c>
      <c r="G38" s="477"/>
      <c r="H38" s="476"/>
      <c r="I38" s="532">
        <f t="shared" si="5"/>
        <v>43523</v>
      </c>
      <c r="J38" s="533">
        <f t="shared" si="6"/>
        <v>4</v>
      </c>
      <c r="K38" s="477"/>
      <c r="L38" s="476"/>
      <c r="M38" s="535">
        <f t="shared" si="7"/>
        <v>43551</v>
      </c>
      <c r="N38" s="536">
        <f t="shared" si="8"/>
        <v>4</v>
      </c>
      <c r="O38" s="481"/>
      <c r="P38" s="537"/>
    </row>
    <row r="39" spans="1:18" s="422" customFormat="1" ht="27" customHeight="1" x14ac:dyDescent="0.15">
      <c r="A39" s="529">
        <f t="shared" si="3"/>
        <v>43462</v>
      </c>
      <c r="B39" s="530">
        <f t="shared" si="0"/>
        <v>6</v>
      </c>
      <c r="C39" s="590" t="s">
        <v>489</v>
      </c>
      <c r="D39" s="476"/>
      <c r="E39" s="532">
        <f t="shared" si="1"/>
        <v>43493</v>
      </c>
      <c r="F39" s="533">
        <f t="shared" si="9"/>
        <v>2</v>
      </c>
      <c r="G39" s="785"/>
      <c r="H39" s="782"/>
      <c r="I39" s="532">
        <f t="shared" si="5"/>
        <v>43524</v>
      </c>
      <c r="J39" s="533">
        <f t="shared" si="6"/>
        <v>5</v>
      </c>
      <c r="K39" s="477"/>
      <c r="L39" s="476"/>
      <c r="M39" s="535">
        <f t="shared" si="7"/>
        <v>43552</v>
      </c>
      <c r="N39" s="536">
        <f t="shared" si="8"/>
        <v>5</v>
      </c>
      <c r="O39" s="852" t="s">
        <v>66</v>
      </c>
      <c r="P39" s="851">
        <v>3</v>
      </c>
    </row>
    <row r="40" spans="1:18" s="422" customFormat="1" ht="27" customHeight="1" x14ac:dyDescent="0.15">
      <c r="A40" s="528">
        <f t="shared" si="3"/>
        <v>43463</v>
      </c>
      <c r="B40" s="526">
        <f t="shared" si="0"/>
        <v>7</v>
      </c>
      <c r="C40" s="403"/>
      <c r="D40" s="787"/>
      <c r="E40" s="532">
        <f t="shared" si="1"/>
        <v>43494</v>
      </c>
      <c r="F40" s="533">
        <f t="shared" si="9"/>
        <v>3</v>
      </c>
      <c r="G40" s="779"/>
      <c r="H40" s="780"/>
      <c r="I40" s="532">
        <f t="shared" si="5"/>
        <v>43525</v>
      </c>
      <c r="J40" s="533">
        <f t="shared" si="6"/>
        <v>6</v>
      </c>
      <c r="K40" s="488"/>
      <c r="L40" s="489"/>
      <c r="M40" s="1392"/>
      <c r="N40" s="1393"/>
      <c r="O40" s="1393"/>
      <c r="P40" s="1393"/>
      <c r="Q40" s="853"/>
    </row>
    <row r="41" spans="1:18" s="422" customFormat="1" ht="27" customHeight="1" x14ac:dyDescent="0.15">
      <c r="A41" s="528">
        <f t="shared" si="3"/>
        <v>43464</v>
      </c>
      <c r="B41" s="526">
        <f t="shared" si="0"/>
        <v>1</v>
      </c>
      <c r="C41" s="786"/>
      <c r="D41" s="798"/>
      <c r="E41" s="532">
        <f t="shared" si="1"/>
        <v>43495</v>
      </c>
      <c r="F41" s="533">
        <f t="shared" si="9"/>
        <v>4</v>
      </c>
      <c r="G41" s="488"/>
      <c r="H41" s="489"/>
      <c r="I41" s="532">
        <f t="shared" si="5"/>
        <v>43526</v>
      </c>
      <c r="J41" s="533">
        <f t="shared" si="6"/>
        <v>7</v>
      </c>
      <c r="K41" s="488"/>
      <c r="L41" s="489"/>
      <c r="M41" s="1394"/>
      <c r="N41" s="1395"/>
      <c r="O41" s="1395"/>
      <c r="P41" s="1395"/>
      <c r="Q41" s="494"/>
    </row>
    <row r="42" spans="1:18" s="422" customFormat="1" ht="27" customHeight="1" x14ac:dyDescent="0.15">
      <c r="A42" s="528">
        <f t="shared" si="3"/>
        <v>43465</v>
      </c>
      <c r="B42" s="526">
        <f t="shared" si="0"/>
        <v>2</v>
      </c>
      <c r="C42" s="799"/>
      <c r="D42" s="800"/>
      <c r="E42" s="532">
        <f t="shared" si="1"/>
        <v>43496</v>
      </c>
      <c r="F42" s="533">
        <f t="shared" si="9"/>
        <v>5</v>
      </c>
      <c r="G42" s="552"/>
      <c r="H42" s="476"/>
      <c r="I42" s="539">
        <f t="shared" si="5"/>
        <v>43527</v>
      </c>
      <c r="J42" s="592">
        <f t="shared" ref="J42" si="13">WEEKDAY(I42)</f>
        <v>1</v>
      </c>
      <c r="K42" s="486"/>
      <c r="L42" s="489"/>
      <c r="M42" s="1394"/>
      <c r="N42" s="1395"/>
      <c r="O42" s="1395"/>
      <c r="P42" s="1395"/>
      <c r="Q42" s="853"/>
    </row>
    <row r="43" spans="1:18" s="422" customFormat="1" ht="27" customHeight="1" x14ac:dyDescent="0.15">
      <c r="A43" s="528">
        <f t="shared" si="3"/>
        <v>43466</v>
      </c>
      <c r="B43" s="526">
        <f t="shared" si="0"/>
        <v>3</v>
      </c>
      <c r="C43" s="801"/>
      <c r="D43" s="800"/>
      <c r="E43" s="532">
        <f t="shared" si="1"/>
        <v>43497</v>
      </c>
      <c r="F43" s="549">
        <f t="shared" si="9"/>
        <v>6</v>
      </c>
      <c r="G43" s="477"/>
      <c r="H43" s="476"/>
      <c r="I43" s="1427"/>
      <c r="J43" s="1428"/>
      <c r="K43" s="1428"/>
      <c r="L43" s="1429"/>
      <c r="M43" s="1394"/>
      <c r="N43" s="1395"/>
      <c r="O43" s="1395"/>
      <c r="P43" s="1395"/>
      <c r="Q43" s="853"/>
    </row>
    <row r="44" spans="1:18" s="422" customFormat="1" ht="27" customHeight="1" x14ac:dyDescent="0.15">
      <c r="A44" s="528">
        <f t="shared" si="3"/>
        <v>43467</v>
      </c>
      <c r="B44" s="526">
        <f t="shared" si="0"/>
        <v>4</v>
      </c>
      <c r="C44" s="799"/>
      <c r="D44" s="802"/>
      <c r="E44" s="532">
        <f t="shared" si="1"/>
        <v>43498</v>
      </c>
      <c r="F44" s="533">
        <f t="shared" si="9"/>
        <v>7</v>
      </c>
      <c r="G44" s="485"/>
      <c r="H44" s="476"/>
      <c r="I44" s="1430"/>
      <c r="J44" s="1431"/>
      <c r="K44" s="1431"/>
      <c r="L44" s="1432"/>
      <c r="M44" s="1394"/>
      <c r="N44" s="1395"/>
      <c r="O44" s="1395"/>
      <c r="P44" s="1395"/>
      <c r="Q44" s="853"/>
    </row>
    <row r="45" spans="1:18" s="422" customFormat="1" ht="27" customHeight="1" thickBot="1" x14ac:dyDescent="0.2">
      <c r="A45" s="528">
        <f t="shared" si="3"/>
        <v>43468</v>
      </c>
      <c r="B45" s="526">
        <f t="shared" si="0"/>
        <v>5</v>
      </c>
      <c r="C45" s="799"/>
      <c r="D45" s="803"/>
      <c r="E45" s="527">
        <f t="shared" si="1"/>
        <v>43499</v>
      </c>
      <c r="F45" s="526">
        <f t="shared" si="9"/>
        <v>1</v>
      </c>
      <c r="G45" s="858"/>
      <c r="H45" s="847"/>
      <c r="I45" s="1433"/>
      <c r="J45" s="1434"/>
      <c r="K45" s="1434"/>
      <c r="L45" s="1435"/>
      <c r="M45" s="1396"/>
      <c r="N45" s="1397"/>
      <c r="O45" s="1397"/>
      <c r="P45" s="1397"/>
      <c r="Q45" s="1436" t="s">
        <v>317</v>
      </c>
      <c r="R45" s="1383"/>
    </row>
    <row r="46" spans="1:18" s="422" customFormat="1" ht="27" customHeight="1" thickTop="1" thickBot="1" x14ac:dyDescent="0.2">
      <c r="A46" s="1385" t="s">
        <v>346</v>
      </c>
      <c r="B46" s="1386"/>
      <c r="C46" s="490">
        <f>COUNTIF(C15:C45,"*")-COUNTIF(C15:C45,"※　講習なし（受講指示日）")</f>
        <v>1</v>
      </c>
      <c r="D46" s="475" t="s">
        <v>76</v>
      </c>
      <c r="E46" s="1387" t="s">
        <v>77</v>
      </c>
      <c r="F46" s="1386"/>
      <c r="G46" s="516">
        <f>COUNTIF(G15:G45,"*")-COUNTIF(G15:G45,"入校*")</f>
        <v>0</v>
      </c>
      <c r="H46" s="475" t="s">
        <v>76</v>
      </c>
      <c r="I46" s="1387" t="s">
        <v>77</v>
      </c>
      <c r="J46" s="1386"/>
      <c r="K46" s="490">
        <f>COUNTIF(K15:K45,"*")</f>
        <v>0</v>
      </c>
      <c r="L46" s="475" t="s">
        <v>76</v>
      </c>
      <c r="M46" s="1388" t="s">
        <v>77</v>
      </c>
      <c r="N46" s="1386"/>
      <c r="O46" s="490">
        <f>COUNTIF(O15:O45,"*")-COUNTIF(O15:O45,"修了*")</f>
        <v>0</v>
      </c>
      <c r="P46" s="475" t="s">
        <v>76</v>
      </c>
      <c r="Q46" s="491">
        <f>SUM(C46,G46,K46,O46)</f>
        <v>1</v>
      </c>
      <c r="R46" s="443" t="s">
        <v>358</v>
      </c>
    </row>
    <row r="47" spans="1:18" s="422" customFormat="1" ht="27" customHeight="1" thickTop="1" x14ac:dyDescent="0.15">
      <c r="A47" s="1398" t="s">
        <v>319</v>
      </c>
      <c r="B47" s="1399"/>
      <c r="C47" s="482"/>
      <c r="D47" s="444" t="s">
        <v>73</v>
      </c>
      <c r="E47" s="1400" t="s">
        <v>319</v>
      </c>
      <c r="F47" s="1401"/>
      <c r="G47" s="402"/>
      <c r="H47" s="445" t="s">
        <v>73</v>
      </c>
      <c r="I47" s="1400" t="s">
        <v>319</v>
      </c>
      <c r="J47" s="1401"/>
      <c r="K47" s="446"/>
      <c r="L47" s="447" t="s">
        <v>73</v>
      </c>
      <c r="M47" s="1400" t="s">
        <v>319</v>
      </c>
      <c r="N47" s="1401"/>
      <c r="O47" s="446"/>
      <c r="P47" s="448" t="s">
        <v>73</v>
      </c>
      <c r="Q47" s="442">
        <f>SUM(C47,G47,K47,O47)</f>
        <v>0</v>
      </c>
      <c r="R47" s="443" t="s">
        <v>73</v>
      </c>
    </row>
    <row r="48" spans="1:18" s="422" customFormat="1" ht="27" customHeight="1" x14ac:dyDescent="0.15">
      <c r="A48" s="1402" t="s">
        <v>74</v>
      </c>
      <c r="B48" s="1403"/>
      <c r="C48" s="402"/>
      <c r="D48" s="445" t="s">
        <v>73</v>
      </c>
      <c r="E48" s="1404" t="s">
        <v>74</v>
      </c>
      <c r="F48" s="1405"/>
      <c r="G48" s="482"/>
      <c r="H48" s="444" t="s">
        <v>73</v>
      </c>
      <c r="I48" s="1406" t="s">
        <v>74</v>
      </c>
      <c r="J48" s="1405"/>
      <c r="K48" s="484"/>
      <c r="L48" s="449" t="s">
        <v>73</v>
      </c>
      <c r="M48" s="1406" t="s">
        <v>74</v>
      </c>
      <c r="N48" s="1407"/>
      <c r="O48" s="484"/>
      <c r="P48" s="450" t="s">
        <v>73</v>
      </c>
      <c r="Q48" s="442">
        <f>SUM(C48,G48,K48,O48)</f>
        <v>0</v>
      </c>
      <c r="R48" s="443" t="s">
        <v>73</v>
      </c>
    </row>
    <row r="49" spans="1:18" s="422" customFormat="1" ht="27" customHeight="1" x14ac:dyDescent="0.15">
      <c r="A49" s="1408" t="s">
        <v>75</v>
      </c>
      <c r="B49" s="1409"/>
      <c r="C49" s="403"/>
      <c r="D49" s="451" t="s">
        <v>73</v>
      </c>
      <c r="E49" s="1410" t="s">
        <v>75</v>
      </c>
      <c r="F49" s="1411"/>
      <c r="G49" s="481"/>
      <c r="H49" s="419" t="s">
        <v>73</v>
      </c>
      <c r="I49" s="1412" t="s">
        <v>75</v>
      </c>
      <c r="J49" s="1411"/>
      <c r="K49" s="477"/>
      <c r="L49" s="452" t="s">
        <v>73</v>
      </c>
      <c r="M49" s="1413" t="s">
        <v>75</v>
      </c>
      <c r="N49" s="1414"/>
      <c r="O49" s="486"/>
      <c r="P49" s="453" t="s">
        <v>73</v>
      </c>
      <c r="Q49" s="442">
        <f>SUM(C49,G49,K49,O49)</f>
        <v>0</v>
      </c>
      <c r="R49" s="443" t="s">
        <v>73</v>
      </c>
    </row>
    <row r="50" spans="1:18" s="422" customFormat="1" ht="27" customHeight="1" thickBot="1" x14ac:dyDescent="0.2">
      <c r="A50" s="1415" t="s">
        <v>78</v>
      </c>
      <c r="B50" s="1416"/>
      <c r="C50" s="454"/>
      <c r="D50" s="455" t="s">
        <v>73</v>
      </c>
      <c r="E50" s="1417" t="s">
        <v>78</v>
      </c>
      <c r="F50" s="1418"/>
      <c r="G50" s="483"/>
      <c r="H50" s="456" t="s">
        <v>73</v>
      </c>
      <c r="I50" s="1419" t="s">
        <v>78</v>
      </c>
      <c r="J50" s="1418"/>
      <c r="K50" s="485"/>
      <c r="L50" s="457" t="s">
        <v>73</v>
      </c>
      <c r="M50" s="1420" t="s">
        <v>78</v>
      </c>
      <c r="N50" s="1418"/>
      <c r="O50" s="487"/>
      <c r="P50" s="458" t="s">
        <v>73</v>
      </c>
      <c r="Q50" s="442">
        <f>SUM(C50,G50,K50,O50)</f>
        <v>0</v>
      </c>
      <c r="R50" s="443" t="s">
        <v>73</v>
      </c>
    </row>
    <row r="51" spans="1:18" s="422" customFormat="1" ht="27" customHeight="1" thickTop="1" thickBot="1" x14ac:dyDescent="0.2">
      <c r="A51" s="1421" t="s">
        <v>356</v>
      </c>
      <c r="B51" s="1422"/>
      <c r="C51" s="404">
        <f>SUM(C47:C50)</f>
        <v>0</v>
      </c>
      <c r="D51" s="405" t="s">
        <v>73</v>
      </c>
      <c r="E51" s="1421" t="s">
        <v>356</v>
      </c>
      <c r="F51" s="1422"/>
      <c r="G51" s="404">
        <f>SUM(G47:G50)</f>
        <v>0</v>
      </c>
      <c r="H51" s="405" t="s">
        <v>73</v>
      </c>
      <c r="I51" s="1421" t="s">
        <v>356</v>
      </c>
      <c r="J51" s="1422"/>
      <c r="K51" s="406">
        <f>SUM(K47:K50)</f>
        <v>0</v>
      </c>
      <c r="L51" s="407" t="s">
        <v>73</v>
      </c>
      <c r="M51" s="1421" t="s">
        <v>356</v>
      </c>
      <c r="N51" s="1422"/>
      <c r="O51" s="406">
        <f>SUM(O47:O50)</f>
        <v>0</v>
      </c>
      <c r="P51" s="405" t="s">
        <v>73</v>
      </c>
      <c r="R51" s="459"/>
    </row>
    <row r="52" spans="1:18" s="422" customFormat="1" ht="27" customHeight="1" thickTop="1" thickBot="1" x14ac:dyDescent="0.2">
      <c r="A52" s="1423" t="s">
        <v>276</v>
      </c>
      <c r="B52" s="1424"/>
      <c r="C52" s="460"/>
      <c r="D52" s="461" t="s">
        <v>73</v>
      </c>
      <c r="E52" s="1425" t="s">
        <v>276</v>
      </c>
      <c r="F52" s="1426"/>
      <c r="G52" s="462">
        <v>3</v>
      </c>
      <c r="H52" s="463" t="s">
        <v>73</v>
      </c>
      <c r="I52" s="1423" t="s">
        <v>276</v>
      </c>
      <c r="J52" s="1424"/>
      <c r="K52" s="464"/>
      <c r="L52" s="465" t="s">
        <v>73</v>
      </c>
      <c r="M52" s="1425" t="s">
        <v>276</v>
      </c>
      <c r="N52" s="1426"/>
      <c r="O52" s="466">
        <v>3</v>
      </c>
      <c r="P52" s="467" t="s">
        <v>73</v>
      </c>
      <c r="Q52" s="468">
        <f>SUM(C52,G52,K52,O52)</f>
        <v>6</v>
      </c>
      <c r="R52" s="469" t="s">
        <v>73</v>
      </c>
    </row>
    <row r="53" spans="1:18" ht="22.5" customHeight="1" thickTop="1" x14ac:dyDescent="0.15">
      <c r="C53" s="470" t="str">
        <f>IF(Q47=P6,"","＜ERROR＞")</f>
        <v/>
      </c>
      <c r="D53" s="551">
        <f>SUMIF(C15:C45,"&lt;&gt;※　講習なし（受講指示日）",D15:D45)</f>
        <v>25</v>
      </c>
      <c r="G53" s="470" t="str">
        <f>IF(Q48=P7,"","＜ERROR＞")</f>
        <v/>
      </c>
      <c r="H53" s="551">
        <f>SUMIF(G15:G45,"&lt;&gt;入校式",H15:H45)</f>
        <v>0</v>
      </c>
      <c r="K53" s="470" t="str">
        <f>IF(Q49=P8,"","＜ERROR＞")</f>
        <v/>
      </c>
      <c r="L53" s="551">
        <f>SUMIF(K15:K45,"&lt;&gt;入校式",L15:L45)</f>
        <v>0</v>
      </c>
      <c r="O53" s="470" t="str">
        <f>IF(Q50=P9,"","＜ERROR＞")</f>
        <v/>
      </c>
      <c r="P53" s="551">
        <f>SUMIF(O15:O45,"&lt;&gt;修了式",P15:P45)</f>
        <v>0</v>
      </c>
    </row>
    <row r="54" spans="1:18" ht="22.5" customHeight="1" x14ac:dyDescent="0.15">
      <c r="C54" s="471" t="str">
        <f>IF(Q47=P6,"","準備講習時間数が一致していません！")</f>
        <v/>
      </c>
      <c r="G54" s="471" t="str">
        <f>IF(Q48=P7,"","学科時間数が一致していません！")</f>
        <v/>
      </c>
      <c r="K54" s="471" t="str">
        <f>IF(Q49=P8,"","実技時間数が一致していません！")</f>
        <v/>
      </c>
      <c r="O54" s="471" t="str">
        <f>IF(Q50=P9,"","就職支援時間数が一致していません！")</f>
        <v/>
      </c>
    </row>
    <row r="57" spans="1:18" x14ac:dyDescent="0.15">
      <c r="B57" s="472"/>
      <c r="C57" s="473"/>
      <c r="D57" s="474"/>
      <c r="F57" s="472"/>
      <c r="G57" s="473"/>
      <c r="H57" s="474"/>
      <c r="I57" s="474"/>
    </row>
    <row r="58" spans="1:18" x14ac:dyDescent="0.15">
      <c r="B58" s="472"/>
      <c r="C58" s="474"/>
      <c r="D58" s="473"/>
      <c r="F58" s="472"/>
      <c r="G58" s="474"/>
      <c r="H58" s="473"/>
      <c r="I58" s="472"/>
    </row>
    <row r="59" spans="1:18" x14ac:dyDescent="0.15">
      <c r="B59" s="472"/>
      <c r="C59" s="474"/>
      <c r="D59" s="473"/>
      <c r="F59" s="472"/>
      <c r="G59" s="474"/>
      <c r="H59" s="473"/>
      <c r="I59" s="472"/>
    </row>
    <row r="60" spans="1:18" x14ac:dyDescent="0.15">
      <c r="B60" s="472"/>
      <c r="C60" s="474"/>
      <c r="D60" s="473"/>
      <c r="F60" s="472"/>
      <c r="G60" s="474"/>
      <c r="H60" s="473"/>
      <c r="I60" s="472"/>
    </row>
    <row r="61" spans="1:18" x14ac:dyDescent="0.15">
      <c r="B61" s="472"/>
      <c r="C61" s="474"/>
      <c r="D61" s="473"/>
      <c r="F61" s="472"/>
      <c r="G61" s="474"/>
      <c r="H61" s="473"/>
      <c r="I61" s="472"/>
    </row>
  </sheetData>
  <sheetProtection formatCells="0" formatColumns="0" formatRows="0"/>
  <protectedRanges>
    <protectedRange sqref="G48:G50 K48:K50 O48:O50 C47" name="範囲1"/>
    <protectedRange sqref="D37:D40 C42:D43 D32:D33 D35 C29 C36:C40" name="範囲1_2_1_1"/>
    <protectedRange sqref="G26 G33 G40:G41 K16 K26 K33 K40:K41 K18 G16:G18" name="範囲1_1_3"/>
  </protectedRanges>
  <mergeCells count="40">
    <mergeCell ref="A48:B48"/>
    <mergeCell ref="A49:B49"/>
    <mergeCell ref="A50:B50"/>
    <mergeCell ref="A52:B52"/>
    <mergeCell ref="M52:N52"/>
    <mergeCell ref="M50:N50"/>
    <mergeCell ref="E52:F52"/>
    <mergeCell ref="A51:B51"/>
    <mergeCell ref="M51:N51"/>
    <mergeCell ref="I52:J52"/>
    <mergeCell ref="E50:F50"/>
    <mergeCell ref="I50:J50"/>
    <mergeCell ref="I51:J51"/>
    <mergeCell ref="E51:F51"/>
    <mergeCell ref="E49:F49"/>
    <mergeCell ref="M48:N48"/>
    <mergeCell ref="A14:C14"/>
    <mergeCell ref="A47:B47"/>
    <mergeCell ref="E47:F47"/>
    <mergeCell ref="A46:B46"/>
    <mergeCell ref="L3:N3"/>
    <mergeCell ref="L4:N4"/>
    <mergeCell ref="M47:N47"/>
    <mergeCell ref="I47:J47"/>
    <mergeCell ref="E46:F46"/>
    <mergeCell ref="E14:G14"/>
    <mergeCell ref="O3:R3"/>
    <mergeCell ref="O4:R4"/>
    <mergeCell ref="M14:O14"/>
    <mergeCell ref="M46:N46"/>
    <mergeCell ref="K7:N7"/>
    <mergeCell ref="I14:K14"/>
    <mergeCell ref="Q45:R45"/>
    <mergeCell ref="I46:J46"/>
    <mergeCell ref="M49:N49"/>
    <mergeCell ref="I49:J49"/>
    <mergeCell ref="I48:J48"/>
    <mergeCell ref="E48:F48"/>
    <mergeCell ref="I43:L45"/>
    <mergeCell ref="M40:P45"/>
  </mergeCells>
  <phoneticPr fontId="2"/>
  <conditionalFormatting sqref="D15:D45">
    <cfRule type="cellIs" dxfId="39" priority="12" stopIfTrue="1" operator="greaterThan">
      <formula>7</formula>
    </cfRule>
  </conditionalFormatting>
  <conditionalFormatting sqref="C47">
    <cfRule type="cellIs" dxfId="38" priority="13" stopIfTrue="1" operator="lessThan">
      <formula>25</formula>
    </cfRule>
  </conditionalFormatting>
  <conditionalFormatting sqref="C46">
    <cfRule type="cellIs" dxfId="37" priority="14" stopIfTrue="1" operator="notEqual">
      <formula>5</formula>
    </cfRule>
  </conditionalFormatting>
  <conditionalFormatting sqref="C51">
    <cfRule type="cellIs" dxfId="36" priority="15" stopIfTrue="1" operator="lessThan">
      <formula>25</formula>
    </cfRule>
  </conditionalFormatting>
  <conditionalFormatting sqref="G51 K51 O51">
    <cfRule type="cellIs" dxfId="35" priority="16" stopIfTrue="1" operator="lessThan">
      <formula>80</formula>
    </cfRule>
  </conditionalFormatting>
  <conditionalFormatting sqref="Q47">
    <cfRule type="cellIs" dxfId="34" priority="17" stopIfTrue="1" operator="notEqual">
      <formula>準備講習時間</formula>
    </cfRule>
  </conditionalFormatting>
  <conditionalFormatting sqref="Q48">
    <cfRule type="cellIs" dxfId="33" priority="18" stopIfTrue="1" operator="notEqual">
      <formula>学科時間</formula>
    </cfRule>
  </conditionalFormatting>
  <conditionalFormatting sqref="Q49">
    <cfRule type="cellIs" dxfId="32" priority="19" stopIfTrue="1" operator="notEqual">
      <formula>実技時間</formula>
    </cfRule>
  </conditionalFormatting>
  <conditionalFormatting sqref="Q50">
    <cfRule type="cellIs" dxfId="31" priority="20" stopIfTrue="1" operator="notEqual">
      <formula>就職支援時間</formula>
    </cfRule>
  </conditionalFormatting>
  <conditionalFormatting sqref="A33:D45 A15:D30 A31:B32 D31:D32">
    <cfRule type="expression" dxfId="30" priority="11">
      <formula>OR($B15=1,$B15=7)</formula>
    </cfRule>
  </conditionalFormatting>
  <conditionalFormatting sqref="E15:H44">
    <cfRule type="expression" dxfId="29" priority="10" stopIfTrue="1">
      <formula>OR($F15=1,$F15=7)</formula>
    </cfRule>
  </conditionalFormatting>
  <conditionalFormatting sqref="M15:P38 M39:N39 M40">
    <cfRule type="expression" dxfId="28" priority="8" stopIfTrue="1">
      <formula>OR($N15=1,$N15=7)</formula>
    </cfRule>
  </conditionalFormatting>
  <conditionalFormatting sqref="I15:L42 I43">
    <cfRule type="expression" dxfId="27" priority="7" stopIfTrue="1">
      <formula>OR($J15=1,$J15=7)</formula>
    </cfRule>
  </conditionalFormatting>
  <conditionalFormatting sqref="G51">
    <cfRule type="cellIs" dxfId="26" priority="6" stopIfTrue="1" operator="notEqual">
      <formula>$H$53</formula>
    </cfRule>
  </conditionalFormatting>
  <conditionalFormatting sqref="K51">
    <cfRule type="cellIs" dxfId="25" priority="5" stopIfTrue="1" operator="notEqual">
      <formula>$L$53</formula>
    </cfRule>
  </conditionalFormatting>
  <conditionalFormatting sqref="O51">
    <cfRule type="cellIs" dxfId="24" priority="4" stopIfTrue="1" operator="notEqual">
      <formula>$P$53</formula>
    </cfRule>
  </conditionalFormatting>
  <conditionalFormatting sqref="E45:H45">
    <cfRule type="expression" dxfId="23" priority="3" stopIfTrue="1">
      <formula>OR($J45=1,$J45=7)</formula>
    </cfRule>
  </conditionalFormatting>
  <conditionalFormatting sqref="C32">
    <cfRule type="expression" dxfId="22" priority="26">
      <formula>OR($B31=1,$B31=7)</formula>
    </cfRule>
  </conditionalFormatting>
  <conditionalFormatting sqref="P39">
    <cfRule type="expression" dxfId="21" priority="1" stopIfTrue="1">
      <formula>OR($N39=1,$N39=7)</formula>
    </cfRule>
  </conditionalFormatting>
  <conditionalFormatting sqref="O39">
    <cfRule type="expression" dxfId="20" priority="2" stopIfTrue="1">
      <formula>OR($N40=1,$N40=7)</formula>
    </cfRule>
  </conditionalFormatting>
  <printOptions horizontalCentered="1"/>
  <pageMargins left="0.59055118110236227" right="0.19685039370078741" top="0.39370078740157483" bottom="0.19685039370078741" header="0.23622047244094491" footer="0.11811023622047245"/>
  <pageSetup paperSize="9" scale="66" orientation="portrait" r:id="rId1"/>
  <headerFooter alignWithMargins="0">
    <oddHeader>&amp;R&amp;10&amp;F</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0"/>
  <sheetViews>
    <sheetView showZeros="0" view="pageBreakPreview" zoomScale="90" zoomScaleNormal="100" zoomScaleSheetLayoutView="90" workbookViewId="0">
      <selection sqref="A1:D1"/>
    </sheetView>
  </sheetViews>
  <sheetFormatPr defaultRowHeight="13.5" x14ac:dyDescent="0.15"/>
  <cols>
    <col min="1" max="1" width="30.75" style="14" customWidth="1"/>
    <col min="2" max="2" width="22.625" style="14" customWidth="1"/>
    <col min="3" max="3" width="16.625" style="14" bestFit="1" customWidth="1"/>
    <col min="4" max="4" width="13.625" style="14" customWidth="1"/>
    <col min="5" max="16384" width="9" style="14"/>
  </cols>
  <sheetData>
    <row r="1" spans="1:5" ht="25.5" customHeight="1" x14ac:dyDescent="0.15">
      <c r="A1" s="1438" t="s">
        <v>531</v>
      </c>
      <c r="B1" s="1438"/>
      <c r="C1" s="1438"/>
      <c r="D1" s="1438"/>
      <c r="E1" s="13"/>
    </row>
    <row r="2" spans="1:5" s="22" customFormat="1" ht="18.75" customHeight="1" x14ac:dyDescent="0.15"/>
    <row r="3" spans="1:5" s="22" customFormat="1" ht="28.5" customHeight="1" x14ac:dyDescent="0.15">
      <c r="A3" s="160" t="s">
        <v>275</v>
      </c>
      <c r="B3" s="1437">
        <f>入力表!D50</f>
        <v>0</v>
      </c>
      <c r="C3" s="1437"/>
      <c r="D3" s="1437"/>
    </row>
    <row r="4" spans="1:5" s="22" customFormat="1" ht="28.5" customHeight="1" x14ac:dyDescent="0.15">
      <c r="A4" s="160" t="s">
        <v>33</v>
      </c>
      <c r="B4" s="1437">
        <f>入力表!G6</f>
        <v>0</v>
      </c>
      <c r="C4" s="1437"/>
      <c r="D4" s="1437"/>
    </row>
    <row r="5" spans="1:5" s="22" customFormat="1" ht="19.5" customHeight="1" thickBot="1" x14ac:dyDescent="0.2">
      <c r="D5" s="159" t="s">
        <v>277</v>
      </c>
    </row>
    <row r="6" spans="1:5" s="22" customFormat="1" ht="32.1" customHeight="1" thickBot="1" x14ac:dyDescent="0.2">
      <c r="A6" s="33" t="s">
        <v>46</v>
      </c>
      <c r="B6" s="34" t="s">
        <v>41</v>
      </c>
      <c r="C6" s="34" t="s">
        <v>472</v>
      </c>
      <c r="D6" s="35" t="s">
        <v>29</v>
      </c>
    </row>
    <row r="7" spans="1:5" s="22" customFormat="1" ht="32.1" customHeight="1" thickBot="1" x14ac:dyDescent="0.2">
      <c r="A7" s="369" t="s">
        <v>175</v>
      </c>
      <c r="B7" s="370" t="s">
        <v>176</v>
      </c>
      <c r="C7" s="371">
        <v>1000</v>
      </c>
      <c r="D7" s="372"/>
    </row>
    <row r="8" spans="1:5" s="209" customFormat="1" ht="32.1" customHeight="1" thickTop="1" x14ac:dyDescent="0.15">
      <c r="A8" s="373"/>
      <c r="B8" s="408"/>
      <c r="C8" s="374"/>
      <c r="D8" s="410"/>
    </row>
    <row r="9" spans="1:5" s="209" customFormat="1" ht="32.1" customHeight="1" x14ac:dyDescent="0.15">
      <c r="A9" s="375"/>
      <c r="B9" s="409"/>
      <c r="C9" s="278"/>
      <c r="D9" s="411"/>
    </row>
    <row r="10" spans="1:5" s="209" customFormat="1" ht="32.1" customHeight="1" x14ac:dyDescent="0.15">
      <c r="A10" s="375"/>
      <c r="B10" s="409"/>
      <c r="C10" s="278"/>
      <c r="D10" s="411"/>
    </row>
    <row r="11" spans="1:5" s="209" customFormat="1" ht="32.1" customHeight="1" x14ac:dyDescent="0.15">
      <c r="A11" s="377"/>
      <c r="B11" s="409"/>
      <c r="C11" s="278"/>
      <c r="D11" s="411"/>
    </row>
    <row r="12" spans="1:5" s="209" customFormat="1" ht="32.1" customHeight="1" x14ac:dyDescent="0.15">
      <c r="A12" s="375"/>
      <c r="B12" s="188"/>
      <c r="C12" s="278"/>
      <c r="D12" s="376"/>
    </row>
    <row r="13" spans="1:5" s="209" customFormat="1" ht="32.1" customHeight="1" x14ac:dyDescent="0.15">
      <c r="A13" s="375"/>
      <c r="B13" s="188"/>
      <c r="C13" s="278"/>
      <c r="D13" s="376"/>
    </row>
    <row r="14" spans="1:5" s="209" customFormat="1" ht="32.1" customHeight="1" x14ac:dyDescent="0.15">
      <c r="A14" s="375"/>
      <c r="B14" s="188"/>
      <c r="C14" s="278"/>
      <c r="D14" s="376"/>
    </row>
    <row r="15" spans="1:5" s="209" customFormat="1" ht="32.1" customHeight="1" x14ac:dyDescent="0.15">
      <c r="A15" s="375"/>
      <c r="B15" s="188"/>
      <c r="C15" s="278"/>
      <c r="D15" s="376"/>
    </row>
    <row r="16" spans="1:5" s="209" customFormat="1" ht="32.1" customHeight="1" x14ac:dyDescent="0.15">
      <c r="A16" s="375"/>
      <c r="B16" s="188"/>
      <c r="C16" s="278"/>
      <c r="D16" s="376"/>
    </row>
    <row r="17" spans="1:4" s="209" customFormat="1" ht="32.1" customHeight="1" x14ac:dyDescent="0.15">
      <c r="A17" s="375"/>
      <c r="B17" s="188"/>
      <c r="C17" s="278"/>
      <c r="D17" s="376"/>
    </row>
    <row r="18" spans="1:4" s="209" customFormat="1" ht="32.1" customHeight="1" x14ac:dyDescent="0.15">
      <c r="A18" s="375"/>
      <c r="B18" s="188"/>
      <c r="C18" s="278"/>
      <c r="D18" s="376"/>
    </row>
    <row r="19" spans="1:4" s="209" customFormat="1" ht="32.1" customHeight="1" x14ac:dyDescent="0.15">
      <c r="A19" s="375"/>
      <c r="B19" s="188"/>
      <c r="C19" s="278"/>
      <c r="D19" s="376"/>
    </row>
    <row r="20" spans="1:4" s="209" customFormat="1" ht="32.1" customHeight="1" x14ac:dyDescent="0.15">
      <c r="A20" s="375"/>
      <c r="B20" s="188"/>
      <c r="C20" s="278"/>
      <c r="D20" s="376"/>
    </row>
    <row r="21" spans="1:4" s="209" customFormat="1" ht="32.1" customHeight="1" x14ac:dyDescent="0.15">
      <c r="A21" s="375"/>
      <c r="B21" s="188"/>
      <c r="C21" s="278"/>
      <c r="D21" s="376"/>
    </row>
    <row r="22" spans="1:4" s="209" customFormat="1" ht="32.1" customHeight="1" thickBot="1" x14ac:dyDescent="0.2">
      <c r="A22" s="378" t="s">
        <v>315</v>
      </c>
      <c r="B22" s="379"/>
      <c r="C22" s="380"/>
      <c r="D22" s="381"/>
    </row>
    <row r="23" spans="1:4" s="31" customFormat="1" ht="32.1" customHeight="1" thickTop="1" thickBot="1" x14ac:dyDescent="0.2">
      <c r="A23" s="1439" t="s">
        <v>42</v>
      </c>
      <c r="B23" s="1440"/>
      <c r="C23" s="279">
        <f>SUM(C8:C22)</f>
        <v>0</v>
      </c>
      <c r="D23" s="36" t="s">
        <v>71</v>
      </c>
    </row>
    <row r="24" spans="1:4" s="31" customFormat="1" x14ac:dyDescent="0.15">
      <c r="C24" s="187" t="str">
        <f>IF(C23&lt;=15000,"","＜ERROR＞")</f>
        <v/>
      </c>
    </row>
    <row r="25" spans="1:4" s="31" customFormat="1" x14ac:dyDescent="0.15">
      <c r="A25" s="382" t="s">
        <v>316</v>
      </c>
    </row>
    <row r="26" spans="1:4" s="31" customFormat="1" ht="16.5" customHeight="1" x14ac:dyDescent="0.15">
      <c r="A26" s="382" t="s">
        <v>49</v>
      </c>
    </row>
    <row r="27" spans="1:4" s="31" customFormat="1" ht="16.5" customHeight="1" x14ac:dyDescent="0.15">
      <c r="A27" s="382" t="s">
        <v>278</v>
      </c>
    </row>
    <row r="28" spans="1:4" s="31" customFormat="1" ht="16.5" customHeight="1" x14ac:dyDescent="0.15">
      <c r="A28" s="382" t="s">
        <v>279</v>
      </c>
    </row>
    <row r="29" spans="1:4" s="22" customFormat="1" x14ac:dyDescent="0.15"/>
    <row r="30" spans="1:4" s="22" customFormat="1" x14ac:dyDescent="0.15"/>
    <row r="31" spans="1:4" s="22" customFormat="1" x14ac:dyDescent="0.15"/>
    <row r="32" spans="1:4" s="22" customFormat="1" x14ac:dyDescent="0.15"/>
    <row r="33" s="22" customFormat="1" x14ac:dyDescent="0.15"/>
    <row r="34" s="22" customFormat="1" x14ac:dyDescent="0.15"/>
    <row r="35" s="22" customFormat="1" x14ac:dyDescent="0.15"/>
    <row r="36" s="22" customFormat="1" x14ac:dyDescent="0.15"/>
    <row r="37" s="22" customFormat="1" x14ac:dyDescent="0.15"/>
    <row r="38" s="22" customFormat="1" x14ac:dyDescent="0.15"/>
    <row r="39" s="22" customFormat="1" x14ac:dyDescent="0.15"/>
    <row r="40" s="22" customFormat="1" x14ac:dyDescent="0.15"/>
    <row r="41" s="22" customFormat="1" x14ac:dyDescent="0.15"/>
    <row r="42" s="22" customFormat="1" x14ac:dyDescent="0.15"/>
    <row r="43" s="22" customFormat="1" x14ac:dyDescent="0.15"/>
    <row r="44" s="22" customFormat="1" x14ac:dyDescent="0.15"/>
    <row r="45" s="22" customFormat="1" x14ac:dyDescent="0.15"/>
    <row r="46" s="22" customFormat="1" x14ac:dyDescent="0.15"/>
    <row r="47" s="22" customFormat="1" x14ac:dyDescent="0.15"/>
    <row r="48" s="22" customFormat="1" x14ac:dyDescent="0.15"/>
    <row r="49" s="22" customFormat="1" x14ac:dyDescent="0.15"/>
    <row r="50" s="22" customFormat="1" x14ac:dyDescent="0.15"/>
    <row r="51" s="22" customFormat="1" x14ac:dyDescent="0.15"/>
    <row r="52" s="22" customFormat="1" x14ac:dyDescent="0.15"/>
    <row r="53" s="22" customFormat="1" x14ac:dyDescent="0.15"/>
    <row r="54" s="22" customFormat="1" x14ac:dyDescent="0.15"/>
    <row r="55" s="22" customFormat="1" x14ac:dyDescent="0.15"/>
    <row r="56" s="22" customFormat="1" x14ac:dyDescent="0.15"/>
    <row r="57" s="22" customFormat="1" x14ac:dyDescent="0.15"/>
    <row r="58" s="22" customFormat="1" x14ac:dyDescent="0.15"/>
    <row r="59" s="22" customFormat="1" x14ac:dyDescent="0.15"/>
    <row r="60" s="22" customFormat="1" x14ac:dyDescent="0.15"/>
    <row r="61" s="22" customFormat="1" x14ac:dyDescent="0.15"/>
    <row r="62" s="22" customFormat="1" x14ac:dyDescent="0.15"/>
    <row r="63" s="22" customFormat="1" x14ac:dyDescent="0.15"/>
    <row r="64"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sheetData>
  <sheetProtection sheet="1" objects="1" scenarios="1" formatCells="0" formatColumns="0" formatRows="0" insertRows="0" deleteRows="0"/>
  <mergeCells count="4">
    <mergeCell ref="B3:D3"/>
    <mergeCell ref="B4:D4"/>
    <mergeCell ref="A1:D1"/>
    <mergeCell ref="A23:B23"/>
  </mergeCells>
  <phoneticPr fontId="2"/>
  <conditionalFormatting sqref="C23">
    <cfRule type="cellIs" dxfId="19" priority="1" stopIfTrue="1" operator="greaterThan">
      <formula>15000</formula>
    </cfRule>
  </conditionalFormatting>
  <printOptions horizontalCentered="1"/>
  <pageMargins left="0.59055118110236227" right="0.19685039370078741" top="0.39370078740157483" bottom="0.19685039370078741" header="0.23622047244094491" footer="0.11811023622047245"/>
  <pageSetup paperSize="9" orientation="portrait" r:id="rId1"/>
  <headerFooter alignWithMargins="0">
    <oddHeader>&amp;R&amp;10&amp;F</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1"/>
  <sheetViews>
    <sheetView view="pageBreakPreview" zoomScale="90" zoomScaleNormal="100" zoomScaleSheetLayoutView="90" workbookViewId="0"/>
  </sheetViews>
  <sheetFormatPr defaultRowHeight="13.5" x14ac:dyDescent="0.15"/>
  <cols>
    <col min="1" max="1" width="2.5" customWidth="1"/>
    <col min="2" max="2" width="5.625" customWidth="1"/>
    <col min="3" max="3" width="3.375" bestFit="1" customWidth="1"/>
  </cols>
  <sheetData>
    <row r="1" spans="1:21" ht="26.25" customHeight="1" x14ac:dyDescent="0.15">
      <c r="A1" s="2" t="s">
        <v>382</v>
      </c>
      <c r="B1" s="385"/>
      <c r="C1" s="385"/>
      <c r="D1" s="385"/>
      <c r="E1" s="400"/>
      <c r="F1" s="400"/>
      <c r="G1" s="400"/>
      <c r="H1" s="400"/>
      <c r="I1" s="400"/>
    </row>
    <row r="2" spans="1:21" ht="7.5" customHeight="1" x14ac:dyDescent="0.15"/>
    <row r="3" spans="1:21" ht="18.75" customHeight="1" x14ac:dyDescent="0.15">
      <c r="A3" s="386" t="s">
        <v>365</v>
      </c>
    </row>
    <row r="4" spans="1:21" ht="3.75" customHeight="1" x14ac:dyDescent="0.15">
      <c r="A4" s="386"/>
    </row>
    <row r="5" spans="1:21" ht="18.75" customHeight="1" x14ac:dyDescent="0.15">
      <c r="A5" s="386"/>
      <c r="B5" s="387" t="s">
        <v>366</v>
      </c>
    </row>
    <row r="6" spans="1:21" ht="18.75" customHeight="1" x14ac:dyDescent="0.15">
      <c r="A6" s="388"/>
      <c r="B6" s="387" t="s">
        <v>367</v>
      </c>
    </row>
    <row r="7" spans="1:21" ht="18.75" customHeight="1" x14ac:dyDescent="0.15">
      <c r="B7" s="389" t="s">
        <v>368</v>
      </c>
      <c r="C7" s="1456" t="s">
        <v>369</v>
      </c>
      <c r="D7" s="1130"/>
      <c r="E7" s="1130"/>
      <c r="F7" s="1130"/>
      <c r="G7" s="1457"/>
      <c r="H7" s="1453" t="s">
        <v>370</v>
      </c>
      <c r="I7" s="1454"/>
      <c r="J7" s="1454"/>
      <c r="K7" s="1455"/>
      <c r="L7" s="6"/>
      <c r="M7" s="6"/>
      <c r="N7" s="6"/>
      <c r="O7" s="6"/>
      <c r="P7" s="6"/>
    </row>
    <row r="8" spans="1:21" ht="37.5" customHeight="1" x14ac:dyDescent="0.15">
      <c r="B8" s="517"/>
      <c r="C8" s="391" t="s">
        <v>404</v>
      </c>
      <c r="D8" s="391" t="s">
        <v>371</v>
      </c>
      <c r="E8" s="384"/>
      <c r="F8" s="384"/>
      <c r="G8" s="384"/>
      <c r="H8" s="392" t="s">
        <v>381</v>
      </c>
      <c r="I8" s="384"/>
      <c r="J8" s="384"/>
      <c r="K8" s="390"/>
      <c r="L8" s="6"/>
      <c r="M8" s="6"/>
      <c r="N8" s="6"/>
      <c r="O8" s="6"/>
      <c r="P8" s="6"/>
    </row>
    <row r="9" spans="1:21" ht="37.5" customHeight="1" x14ac:dyDescent="0.15">
      <c r="B9" s="518"/>
      <c r="C9" s="393" t="s">
        <v>405</v>
      </c>
      <c r="D9" s="393" t="s">
        <v>372</v>
      </c>
      <c r="E9" s="393"/>
      <c r="F9" s="393"/>
      <c r="G9" s="393"/>
      <c r="H9" s="1460" t="s">
        <v>373</v>
      </c>
      <c r="I9" s="1461"/>
      <c r="J9" s="1461"/>
      <c r="K9" s="1462"/>
      <c r="L9" s="394"/>
      <c r="M9" s="394"/>
      <c r="N9" s="394"/>
      <c r="O9" s="394"/>
      <c r="P9" s="394"/>
    </row>
    <row r="10" spans="1:21" ht="37.5" customHeight="1" x14ac:dyDescent="0.15">
      <c r="B10" s="518"/>
      <c r="C10" s="393" t="s">
        <v>406</v>
      </c>
      <c r="D10" s="393" t="s">
        <v>374</v>
      </c>
      <c r="E10" s="393"/>
      <c r="F10" s="393"/>
      <c r="G10" s="393"/>
      <c r="H10" s="1465" t="s">
        <v>375</v>
      </c>
      <c r="I10" s="1463"/>
      <c r="J10" s="1463"/>
      <c r="K10" s="1464"/>
      <c r="L10" s="394"/>
      <c r="M10" s="394"/>
      <c r="N10" s="394"/>
      <c r="O10" s="394"/>
      <c r="P10" s="394"/>
    </row>
    <row r="11" spans="1:21" ht="37.5" customHeight="1" x14ac:dyDescent="0.15">
      <c r="B11" s="519"/>
      <c r="C11" s="393" t="s">
        <v>407</v>
      </c>
      <c r="D11" s="1458" t="s">
        <v>376</v>
      </c>
      <c r="E11" s="1458"/>
      <c r="F11" s="1458"/>
      <c r="G11" s="1459"/>
      <c r="H11" s="1465" t="s">
        <v>408</v>
      </c>
      <c r="I11" s="1463"/>
      <c r="J11" s="1463"/>
      <c r="K11" s="1464"/>
      <c r="L11" s="396"/>
      <c r="M11" s="396"/>
      <c r="N11" s="396"/>
      <c r="O11" s="396"/>
      <c r="P11" s="396"/>
    </row>
    <row r="12" spans="1:21" ht="37.5" customHeight="1" x14ac:dyDescent="0.15">
      <c r="B12" s="518"/>
      <c r="C12" s="393" t="s">
        <v>409</v>
      </c>
      <c r="D12" s="1463" t="s">
        <v>377</v>
      </c>
      <c r="E12" s="1463"/>
      <c r="F12" s="1463"/>
      <c r="G12" s="1464"/>
      <c r="H12" s="397"/>
      <c r="I12" s="395"/>
      <c r="J12" s="395"/>
      <c r="K12" s="398"/>
      <c r="L12" s="394"/>
      <c r="M12" s="394"/>
      <c r="N12" s="394"/>
      <c r="O12" s="394"/>
      <c r="P12" s="394"/>
    </row>
    <row r="13" spans="1:21" ht="37.5" customHeight="1" x14ac:dyDescent="0.15">
      <c r="B13" s="518"/>
      <c r="C13" s="393" t="s">
        <v>410</v>
      </c>
      <c r="D13" s="393" t="s">
        <v>411</v>
      </c>
      <c r="E13" s="393"/>
      <c r="F13" s="393"/>
      <c r="G13" s="393"/>
      <c r="H13" s="1466" t="s">
        <v>414</v>
      </c>
      <c r="I13" s="1467"/>
      <c r="J13" s="1467"/>
      <c r="K13" s="1468"/>
      <c r="L13" s="394"/>
      <c r="M13" s="394"/>
      <c r="N13" s="394"/>
      <c r="O13" s="394"/>
      <c r="P13" s="394"/>
    </row>
    <row r="14" spans="1:21" ht="37.5" customHeight="1" x14ac:dyDescent="0.15">
      <c r="B14" s="518"/>
      <c r="C14" s="393" t="s">
        <v>412</v>
      </c>
      <c r="D14" s="393" t="s">
        <v>378</v>
      </c>
      <c r="E14" s="393"/>
      <c r="F14" s="393"/>
      <c r="G14" s="393"/>
      <c r="H14" s="397" t="s">
        <v>415</v>
      </c>
      <c r="I14" s="479"/>
      <c r="J14" s="479"/>
      <c r="K14" s="480"/>
      <c r="L14" s="394"/>
      <c r="M14" s="394"/>
      <c r="N14" s="394"/>
      <c r="O14" s="394"/>
      <c r="P14" s="394"/>
    </row>
    <row r="15" spans="1:21" ht="45" customHeight="1" x14ac:dyDescent="0.15">
      <c r="B15" s="518"/>
      <c r="C15" s="393" t="s">
        <v>413</v>
      </c>
      <c r="D15" s="393" t="s">
        <v>379</v>
      </c>
      <c r="E15" s="393"/>
      <c r="F15" s="393"/>
      <c r="G15" s="393"/>
      <c r="H15" s="1450" t="s">
        <v>417</v>
      </c>
      <c r="I15" s="1451"/>
      <c r="J15" s="1451"/>
      <c r="K15" s="1452"/>
      <c r="L15" s="394"/>
      <c r="M15" s="394"/>
      <c r="N15" s="394"/>
      <c r="O15" s="394"/>
      <c r="P15" s="394"/>
    </row>
    <row r="16" spans="1:21" ht="37.5" customHeight="1" x14ac:dyDescent="0.15">
      <c r="B16" s="520"/>
      <c r="C16" s="399" t="s">
        <v>534</v>
      </c>
      <c r="D16" s="1444" t="s">
        <v>535</v>
      </c>
      <c r="E16" s="1444"/>
      <c r="F16" s="1444"/>
      <c r="G16" s="1445"/>
      <c r="H16" s="1449" t="s">
        <v>536</v>
      </c>
      <c r="I16" s="1449"/>
      <c r="J16" s="1449"/>
      <c r="K16" s="1449"/>
      <c r="L16" s="3"/>
      <c r="M16" s="3"/>
      <c r="N16" s="3"/>
      <c r="O16" s="3"/>
      <c r="P16" s="3"/>
      <c r="Q16" s="3"/>
      <c r="R16" s="3"/>
      <c r="S16" s="3"/>
      <c r="T16" s="3"/>
      <c r="U16" s="3"/>
    </row>
    <row r="17" spans="2:21" ht="37.5" customHeight="1" x14ac:dyDescent="0.15">
      <c r="B17" s="520"/>
      <c r="C17" s="399" t="s">
        <v>537</v>
      </c>
      <c r="D17" s="1444" t="s">
        <v>380</v>
      </c>
      <c r="E17" s="1444"/>
      <c r="F17" s="1444"/>
      <c r="G17" s="1445"/>
      <c r="H17" s="1449" t="s">
        <v>555</v>
      </c>
      <c r="I17" s="1449"/>
      <c r="J17" s="1449"/>
      <c r="K17" s="1449"/>
      <c r="L17" s="3"/>
      <c r="M17" s="3"/>
      <c r="N17" s="3"/>
      <c r="O17" s="3"/>
      <c r="P17" s="3"/>
      <c r="Q17" s="3"/>
      <c r="R17" s="3"/>
      <c r="S17" s="3"/>
      <c r="T17" s="3"/>
      <c r="U17" s="3"/>
    </row>
    <row r="18" spans="2:21" ht="37.5" customHeight="1" x14ac:dyDescent="0.15">
      <c r="B18" s="520"/>
      <c r="C18" s="399" t="s">
        <v>538</v>
      </c>
      <c r="D18" s="1444" t="s">
        <v>539</v>
      </c>
      <c r="E18" s="1444"/>
      <c r="F18" s="1444"/>
      <c r="G18" s="1445"/>
      <c r="H18" s="1449" t="s">
        <v>416</v>
      </c>
      <c r="I18" s="1449"/>
      <c r="J18" s="1449"/>
      <c r="K18" s="1449"/>
      <c r="L18" s="3"/>
      <c r="M18" s="3"/>
      <c r="N18" s="3"/>
      <c r="O18" s="3"/>
      <c r="P18" s="3"/>
      <c r="Q18" s="3"/>
      <c r="R18" s="3"/>
      <c r="S18" s="3"/>
      <c r="T18" s="3"/>
      <c r="U18" s="3"/>
    </row>
    <row r="19" spans="2:21" ht="37.5" customHeight="1" x14ac:dyDescent="0.15">
      <c r="B19" s="520"/>
      <c r="C19" s="399" t="s">
        <v>540</v>
      </c>
      <c r="D19" s="1444" t="s">
        <v>532</v>
      </c>
      <c r="E19" s="1444"/>
      <c r="F19" s="1444"/>
      <c r="G19" s="1445"/>
      <c r="H19" s="1446" t="s">
        <v>541</v>
      </c>
      <c r="I19" s="1447"/>
      <c r="J19" s="1447"/>
      <c r="K19" s="1448"/>
      <c r="L19" s="3"/>
      <c r="M19" s="3"/>
      <c r="N19" s="3"/>
      <c r="O19" s="3"/>
      <c r="P19" s="3"/>
      <c r="Q19" s="3"/>
      <c r="R19" s="3"/>
      <c r="S19" s="3"/>
      <c r="T19" s="3"/>
      <c r="U19" s="3"/>
    </row>
    <row r="20" spans="2:21" ht="36.75" customHeight="1" x14ac:dyDescent="0.15">
      <c r="B20" s="520"/>
      <c r="C20" s="399" t="s">
        <v>542</v>
      </c>
      <c r="D20" s="1444" t="s">
        <v>400</v>
      </c>
      <c r="E20" s="1444"/>
      <c r="F20" s="1444"/>
      <c r="G20" s="1445"/>
      <c r="H20" s="1446" t="s">
        <v>471</v>
      </c>
      <c r="I20" s="1447"/>
      <c r="J20" s="1447"/>
      <c r="K20" s="1448"/>
    </row>
    <row r="21" spans="2:21" ht="36.75" customHeight="1" x14ac:dyDescent="0.15">
      <c r="B21" s="518"/>
      <c r="C21" s="393" t="s">
        <v>566</v>
      </c>
      <c r="D21" s="1441" t="s">
        <v>567</v>
      </c>
      <c r="E21" s="1442"/>
      <c r="F21" s="1442"/>
      <c r="G21" s="1442"/>
      <c r="H21" s="1443"/>
      <c r="I21" s="1443"/>
      <c r="J21" s="1443"/>
      <c r="K21" s="1443"/>
    </row>
  </sheetData>
  <sheetProtection sheet="1" objects="1" scenarios="1"/>
  <mergeCells count="21">
    <mergeCell ref="D17:G17"/>
    <mergeCell ref="H17:K17"/>
    <mergeCell ref="H15:K15"/>
    <mergeCell ref="H7:K7"/>
    <mergeCell ref="C7:G7"/>
    <mergeCell ref="D11:G11"/>
    <mergeCell ref="D16:G16"/>
    <mergeCell ref="H16:K16"/>
    <mergeCell ref="H9:K9"/>
    <mergeCell ref="D12:G12"/>
    <mergeCell ref="H11:K11"/>
    <mergeCell ref="H13:K13"/>
    <mergeCell ref="H10:K10"/>
    <mergeCell ref="D21:G21"/>
    <mergeCell ref="H21:K21"/>
    <mergeCell ref="D18:G18"/>
    <mergeCell ref="D20:G20"/>
    <mergeCell ref="H20:K20"/>
    <mergeCell ref="H18:K18"/>
    <mergeCell ref="D19:G19"/>
    <mergeCell ref="H19:K19"/>
  </mergeCells>
  <phoneticPr fontId="2"/>
  <printOptions horizontalCentered="1"/>
  <pageMargins left="0.59055118110236227" right="0.19685039370078741" top="0.39370078740157483" bottom="0.19685039370078741" header="0.23622047244094491" footer="0.11811023622047245"/>
  <pageSetup paperSize="9" orientation="portrait" horizontalDpi="300"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Zeros="0" view="pageBreakPreview" zoomScale="90" zoomScaleNormal="100" zoomScaleSheetLayoutView="90" workbookViewId="0">
      <selection sqref="A1:I1"/>
    </sheetView>
  </sheetViews>
  <sheetFormatPr defaultRowHeight="13.5" x14ac:dyDescent="0.15"/>
  <cols>
    <col min="1" max="1" width="2.375" customWidth="1"/>
    <col min="2" max="2" width="3.625" customWidth="1"/>
    <col min="3" max="3" width="23.5" style="1" customWidth="1"/>
    <col min="4" max="6" width="10.375" customWidth="1"/>
    <col min="7" max="7" width="11" customWidth="1"/>
    <col min="8" max="9" width="10.375" customWidth="1"/>
  </cols>
  <sheetData>
    <row r="1" spans="1:14" s="285" customFormat="1" ht="24" customHeight="1" x14ac:dyDescent="0.15">
      <c r="A1" s="1001" t="s">
        <v>572</v>
      </c>
      <c r="B1" s="1001"/>
      <c r="C1" s="1001"/>
      <c r="D1" s="1001"/>
      <c r="E1" s="1001"/>
      <c r="F1" s="1001"/>
      <c r="G1" s="1001"/>
      <c r="H1" s="1001"/>
      <c r="I1" s="1001"/>
    </row>
    <row r="2" spans="1:14" s="285" customFormat="1" ht="12" customHeight="1" thickBot="1" x14ac:dyDescent="0.2">
      <c r="C2" s="286"/>
    </row>
    <row r="3" spans="1:14" s="285" customFormat="1" ht="24" customHeight="1" thickBot="1" x14ac:dyDescent="0.2">
      <c r="A3" s="287" t="s">
        <v>236</v>
      </c>
      <c r="B3" s="287"/>
      <c r="C3" s="286"/>
      <c r="F3" s="288"/>
      <c r="G3" s="1011">
        <f>+入力表!D50</f>
        <v>0</v>
      </c>
      <c r="H3" s="1012"/>
      <c r="I3" s="1013"/>
    </row>
    <row r="4" spans="1:14" s="285" customFormat="1" ht="19.5" customHeight="1" thickBot="1" x14ac:dyDescent="0.2">
      <c r="C4" s="286"/>
    </row>
    <row r="5" spans="1:14" s="285" customFormat="1" ht="30" customHeight="1" x14ac:dyDescent="0.15">
      <c r="B5" s="1009" t="s">
        <v>70</v>
      </c>
      <c r="C5" s="1010"/>
      <c r="D5" s="1002">
        <f>入力表!B6</f>
        <v>0</v>
      </c>
      <c r="E5" s="1003"/>
      <c r="F5" s="1003"/>
      <c r="G5" s="1003"/>
      <c r="H5" s="1003"/>
      <c r="I5" s="1004"/>
      <c r="J5" s="286"/>
    </row>
    <row r="6" spans="1:14" s="285" customFormat="1" ht="30" customHeight="1" x14ac:dyDescent="0.15">
      <c r="B6" s="981" t="s">
        <v>14</v>
      </c>
      <c r="C6" s="982"/>
      <c r="D6" s="981">
        <f>入力表!C6</f>
        <v>0</v>
      </c>
      <c r="E6" s="1005"/>
      <c r="F6" s="1005"/>
      <c r="G6" s="1005"/>
      <c r="H6" s="1005"/>
      <c r="I6" s="982"/>
    </row>
    <row r="7" spans="1:14" s="285" customFormat="1" ht="21" customHeight="1" x14ac:dyDescent="0.15">
      <c r="B7" s="987" t="s">
        <v>15</v>
      </c>
      <c r="C7" s="988"/>
      <c r="D7" s="1006">
        <f>入力表!D6</f>
        <v>0</v>
      </c>
      <c r="E7" s="1007"/>
      <c r="F7" s="1007"/>
      <c r="G7" s="1007"/>
      <c r="H7" s="1007"/>
      <c r="I7" s="1008"/>
    </row>
    <row r="8" spans="1:14" s="285" customFormat="1" ht="28.5" customHeight="1" x14ac:dyDescent="0.15">
      <c r="B8" s="987"/>
      <c r="C8" s="988"/>
      <c r="D8" s="987">
        <f>入力表!E6</f>
        <v>0</v>
      </c>
      <c r="E8" s="1014"/>
      <c r="F8" s="1014"/>
      <c r="G8" s="1014"/>
      <c r="H8" s="1014"/>
      <c r="I8" s="988"/>
    </row>
    <row r="9" spans="1:14" s="285" customFormat="1" ht="24.75" customHeight="1" x14ac:dyDescent="0.15">
      <c r="B9" s="981" t="s">
        <v>34</v>
      </c>
      <c r="C9" s="982"/>
      <c r="D9" s="1037">
        <f>入力表!F6</f>
        <v>0</v>
      </c>
      <c r="E9" s="1038"/>
      <c r="F9" s="1038"/>
      <c r="G9" s="1038"/>
      <c r="H9" s="1038"/>
      <c r="I9" s="1039"/>
    </row>
    <row r="10" spans="1:14" s="285" customFormat="1" ht="24.75" customHeight="1" x14ac:dyDescent="0.15">
      <c r="B10" s="987" t="s">
        <v>13</v>
      </c>
      <c r="C10" s="988"/>
      <c r="D10" s="989">
        <f>入力表!O6</f>
        <v>0</v>
      </c>
      <c r="E10" s="1040"/>
      <c r="F10" s="1040"/>
      <c r="G10" s="1040"/>
      <c r="H10" s="1040"/>
      <c r="I10" s="990"/>
    </row>
    <row r="11" spans="1:14" s="285" customFormat="1" ht="36" customHeight="1" x14ac:dyDescent="0.15">
      <c r="B11" s="981" t="s">
        <v>62</v>
      </c>
      <c r="C11" s="982"/>
      <c r="D11" s="981">
        <f>入力表!P6</f>
        <v>0</v>
      </c>
      <c r="E11" s="1005"/>
      <c r="F11" s="1005"/>
      <c r="G11" s="1005"/>
      <c r="H11" s="1005"/>
      <c r="I11" s="982"/>
    </row>
    <row r="12" spans="1:14" s="285" customFormat="1" ht="24" customHeight="1" x14ac:dyDescent="0.15">
      <c r="B12" s="981" t="s">
        <v>469</v>
      </c>
      <c r="C12" s="982"/>
      <c r="D12" s="981">
        <f>入力表!Q6</f>
        <v>0</v>
      </c>
      <c r="E12" s="1005"/>
      <c r="F12" s="1005"/>
      <c r="G12" s="1005"/>
      <c r="H12" s="1005"/>
      <c r="I12" s="982"/>
    </row>
    <row r="13" spans="1:14" s="285" customFormat="1" ht="30" customHeight="1" x14ac:dyDescent="0.15">
      <c r="B13" s="985" t="s">
        <v>25</v>
      </c>
      <c r="C13" s="986"/>
      <c r="D13" s="693" t="s">
        <v>226</v>
      </c>
      <c r="E13" s="1053">
        <f>入力表!R6</f>
        <v>0</v>
      </c>
      <c r="F13" s="1054"/>
      <c r="G13" s="1055"/>
      <c r="H13" s="1055"/>
      <c r="I13" s="1056"/>
      <c r="J13" s="289"/>
      <c r="K13" s="290"/>
      <c r="L13" s="290"/>
      <c r="M13" s="290"/>
      <c r="N13" s="290"/>
    </row>
    <row r="14" spans="1:14" s="285" customFormat="1" ht="24.75" customHeight="1" x14ac:dyDescent="0.15">
      <c r="B14" s="987"/>
      <c r="C14" s="988"/>
      <c r="D14" s="694" t="s">
        <v>23</v>
      </c>
      <c r="E14" s="1017">
        <f>入力表!S6</f>
        <v>0</v>
      </c>
      <c r="F14" s="1018"/>
      <c r="G14" s="1018"/>
      <c r="H14" s="1018"/>
      <c r="I14" s="1019"/>
    </row>
    <row r="15" spans="1:14" s="285" customFormat="1" ht="24.75" customHeight="1" x14ac:dyDescent="0.15">
      <c r="B15" s="987"/>
      <c r="C15" s="988"/>
      <c r="D15" s="694" t="s">
        <v>24</v>
      </c>
      <c r="E15" s="1017">
        <f>入力表!T6</f>
        <v>0</v>
      </c>
      <c r="F15" s="1018"/>
      <c r="G15" s="1018"/>
      <c r="H15" s="1018"/>
      <c r="I15" s="1019"/>
    </row>
    <row r="16" spans="1:14" s="285" customFormat="1" ht="30" customHeight="1" thickBot="1" x14ac:dyDescent="0.2">
      <c r="B16" s="987"/>
      <c r="C16" s="988"/>
      <c r="D16" s="695" t="s">
        <v>238</v>
      </c>
      <c r="E16" s="1020">
        <f>入力表!U6</f>
        <v>0</v>
      </c>
      <c r="F16" s="1021"/>
      <c r="G16" s="1021"/>
      <c r="H16" s="1021"/>
      <c r="I16" s="1022"/>
    </row>
    <row r="17" spans="1:9" s="285" customFormat="1" ht="30" customHeight="1" thickTop="1" x14ac:dyDescent="0.15">
      <c r="B17" s="1044" t="s">
        <v>456</v>
      </c>
      <c r="C17" s="1045"/>
      <c r="D17" s="765" t="s">
        <v>470</v>
      </c>
      <c r="E17" s="1041"/>
      <c r="F17" s="1042"/>
      <c r="G17" s="1042"/>
      <c r="H17" s="1042"/>
      <c r="I17" s="1043"/>
    </row>
    <row r="18" spans="1:9" s="285" customFormat="1" ht="30" customHeight="1" x14ac:dyDescent="0.15">
      <c r="B18" s="1046"/>
      <c r="C18" s="1047"/>
      <c r="D18" s="764" t="s">
        <v>458</v>
      </c>
      <c r="E18" s="1034"/>
      <c r="F18" s="1035"/>
      <c r="G18" s="1035"/>
      <c r="H18" s="1035"/>
      <c r="I18" s="1036"/>
    </row>
    <row r="19" spans="1:9" s="285" customFormat="1" ht="24.75" customHeight="1" thickBot="1" x14ac:dyDescent="0.2">
      <c r="B19" s="1048"/>
      <c r="C19" s="1049"/>
      <c r="D19" s="766" t="s">
        <v>457</v>
      </c>
      <c r="E19" s="1050"/>
      <c r="F19" s="1051"/>
      <c r="G19" s="1051"/>
      <c r="H19" s="1051"/>
      <c r="I19" s="1052"/>
    </row>
    <row r="20" spans="1:9" s="285" customFormat="1" ht="36" customHeight="1" thickTop="1" x14ac:dyDescent="0.15">
      <c r="B20" s="1016" t="s">
        <v>319</v>
      </c>
      <c r="C20" s="826" t="s">
        <v>395</v>
      </c>
      <c r="D20" s="1029">
        <f>+入力表!B13</f>
        <v>0</v>
      </c>
      <c r="E20" s="1030"/>
      <c r="F20" s="1023" t="s">
        <v>513</v>
      </c>
      <c r="G20" s="1024"/>
      <c r="H20" s="1027"/>
      <c r="I20" s="1028"/>
    </row>
    <row r="21" spans="1:9" s="285" customFormat="1" ht="30" customHeight="1" x14ac:dyDescent="0.15">
      <c r="B21" s="1025"/>
      <c r="C21" s="292" t="s">
        <v>392</v>
      </c>
      <c r="D21" s="283"/>
      <c r="E21" s="293">
        <f>+入力表!C13</f>
        <v>0</v>
      </c>
      <c r="F21" s="294" t="s">
        <v>73</v>
      </c>
      <c r="G21" s="367"/>
      <c r="H21" s="294"/>
      <c r="I21" s="295"/>
    </row>
    <row r="22" spans="1:9" s="285" customFormat="1" ht="30" customHeight="1" x14ac:dyDescent="0.15">
      <c r="B22" s="1026"/>
      <c r="C22" s="296" t="s">
        <v>322</v>
      </c>
      <c r="D22" s="297" t="s">
        <v>211</v>
      </c>
      <c r="E22" s="298">
        <f>+入力表!D13</f>
        <v>0</v>
      </c>
      <c r="F22" s="299" t="s">
        <v>212</v>
      </c>
      <c r="G22" s="298">
        <f>+入力表!E13</f>
        <v>0</v>
      </c>
      <c r="H22" s="690" t="s">
        <v>133</v>
      </c>
      <c r="I22" s="300">
        <f>+入力表!F13</f>
        <v>0</v>
      </c>
    </row>
    <row r="23" spans="1:9" s="285" customFormat="1" ht="36" customHeight="1" x14ac:dyDescent="0.15">
      <c r="B23" s="1015" t="s">
        <v>324</v>
      </c>
      <c r="C23" s="827" t="s">
        <v>325</v>
      </c>
      <c r="D23" s="1031">
        <f>+入力表!G13</f>
        <v>0</v>
      </c>
      <c r="E23" s="1032"/>
      <c r="F23" s="1033" t="s">
        <v>225</v>
      </c>
      <c r="G23" s="1033"/>
      <c r="H23" s="825"/>
      <c r="I23" s="824"/>
    </row>
    <row r="24" spans="1:9" s="285" customFormat="1" ht="30" customHeight="1" x14ac:dyDescent="0.15">
      <c r="B24" s="1016"/>
      <c r="C24" s="828" t="s">
        <v>467</v>
      </c>
      <c r="D24" s="831">
        <f>実訓練時間</f>
        <v>0</v>
      </c>
      <c r="E24" s="830" t="s">
        <v>73</v>
      </c>
      <c r="F24" s="299" t="s">
        <v>465</v>
      </c>
      <c r="G24" s="835">
        <f>学科時間</f>
        <v>0</v>
      </c>
      <c r="H24" s="834" t="s">
        <v>466</v>
      </c>
      <c r="I24" s="833">
        <f>実技時間</f>
        <v>0</v>
      </c>
    </row>
    <row r="25" spans="1:9" s="285" customFormat="1" ht="30" customHeight="1" x14ac:dyDescent="0.15">
      <c r="A25" s="288"/>
      <c r="B25" s="981" t="s">
        <v>468</v>
      </c>
      <c r="C25" s="982"/>
      <c r="D25" s="584">
        <f>就職支援時間</f>
        <v>0</v>
      </c>
      <c r="E25" s="829" t="s">
        <v>73</v>
      </c>
      <c r="F25" s="822"/>
      <c r="G25" s="823"/>
      <c r="H25" s="823"/>
      <c r="I25" s="832"/>
    </row>
    <row r="26" spans="1:9" s="285" customFormat="1" ht="30" customHeight="1" x14ac:dyDescent="0.15">
      <c r="B26" s="989" t="s">
        <v>30</v>
      </c>
      <c r="C26" s="990"/>
      <c r="D26" s="297" t="s">
        <v>211</v>
      </c>
      <c r="E26" s="514">
        <f>+入力表!L13</f>
        <v>0</v>
      </c>
      <c r="F26" s="299" t="s">
        <v>212</v>
      </c>
      <c r="G26" s="302">
        <f>+入力表!M13</f>
        <v>0</v>
      </c>
      <c r="H26" s="690" t="s">
        <v>543</v>
      </c>
      <c r="I26" s="303">
        <f>+入力表!N13</f>
        <v>0</v>
      </c>
    </row>
    <row r="27" spans="1:9" s="285" customFormat="1" ht="36" customHeight="1" x14ac:dyDescent="0.15">
      <c r="B27" s="985" t="s">
        <v>83</v>
      </c>
      <c r="C27" s="986"/>
      <c r="D27" s="304" t="s">
        <v>523</v>
      </c>
      <c r="E27" s="301">
        <f>+入力表!O13</f>
        <v>0</v>
      </c>
      <c r="F27" s="282" t="s">
        <v>22</v>
      </c>
      <c r="G27" s="305" t="s">
        <v>247</v>
      </c>
      <c r="H27" s="306">
        <f>+入力表!P13</f>
        <v>0</v>
      </c>
      <c r="I27" s="295" t="s">
        <v>22</v>
      </c>
    </row>
    <row r="28" spans="1:9" s="285" customFormat="1" ht="36" customHeight="1" x14ac:dyDescent="0.15">
      <c r="B28" s="987"/>
      <c r="C28" s="988"/>
      <c r="D28" s="605" t="s">
        <v>134</v>
      </c>
      <c r="E28" s="991">
        <f>+入力表!Q13</f>
        <v>0</v>
      </c>
      <c r="F28" s="992"/>
      <c r="G28" s="992"/>
      <c r="H28" s="992"/>
      <c r="I28" s="993"/>
    </row>
    <row r="29" spans="1:9" s="285" customFormat="1" ht="36" customHeight="1" x14ac:dyDescent="0.15">
      <c r="B29" s="987"/>
      <c r="C29" s="988"/>
      <c r="D29" s="996" t="s">
        <v>520</v>
      </c>
      <c r="E29" s="681" t="s">
        <v>521</v>
      </c>
      <c r="F29" s="682">
        <f>入力表!V6</f>
        <v>0</v>
      </c>
      <c r="G29" s="683" t="s">
        <v>86</v>
      </c>
      <c r="H29" s="994">
        <f>入力表!W6</f>
        <v>0</v>
      </c>
      <c r="I29" s="995"/>
    </row>
    <row r="30" spans="1:9" s="285" customFormat="1" ht="36" customHeight="1" x14ac:dyDescent="0.15">
      <c r="B30" s="989"/>
      <c r="C30" s="990"/>
      <c r="D30" s="997"/>
      <c r="E30" s="684" t="s">
        <v>522</v>
      </c>
      <c r="F30" s="998">
        <f>入力表!X6</f>
        <v>0</v>
      </c>
      <c r="G30" s="999"/>
      <c r="H30" s="999"/>
      <c r="I30" s="1000"/>
    </row>
    <row r="31" spans="1:9" s="285" customFormat="1" ht="30" customHeight="1" x14ac:dyDescent="0.15">
      <c r="B31" s="981" t="s">
        <v>135</v>
      </c>
      <c r="C31" s="982"/>
      <c r="D31" s="584">
        <f>入力表!R13</f>
        <v>0</v>
      </c>
      <c r="E31" s="604" t="s">
        <v>22</v>
      </c>
      <c r="F31" s="983" t="s">
        <v>357</v>
      </c>
      <c r="G31" s="984"/>
      <c r="H31" s="368">
        <f>+入力表!S13</f>
        <v>0</v>
      </c>
      <c r="I31" s="284" t="s">
        <v>22</v>
      </c>
    </row>
    <row r="32" spans="1:9" s="285" customFormat="1" ht="30" customHeight="1" thickBot="1" x14ac:dyDescent="0.2">
      <c r="B32" s="979" t="s">
        <v>38</v>
      </c>
      <c r="C32" s="980"/>
      <c r="D32" s="556" t="s">
        <v>490</v>
      </c>
      <c r="E32" s="598" t="str">
        <f>IF(入力表!T13="可","可","不可")</f>
        <v>不可</v>
      </c>
      <c r="F32" s="307" t="s">
        <v>512</v>
      </c>
      <c r="G32" s="307" t="str">
        <f>IF(入力表!U13="可","可","不可")</f>
        <v>不可</v>
      </c>
      <c r="H32" s="308"/>
      <c r="I32" s="309"/>
    </row>
    <row r="34" spans="3:3" ht="30" customHeight="1" x14ac:dyDescent="0.15">
      <c r="C34" s="8"/>
    </row>
    <row r="35" spans="3:3" ht="30" customHeight="1" x14ac:dyDescent="0.15">
      <c r="C35" s="8"/>
    </row>
    <row r="36" spans="3:3" ht="30" customHeight="1" x14ac:dyDescent="0.15">
      <c r="C36" s="8"/>
    </row>
    <row r="37" spans="3:3" ht="30" customHeight="1" x14ac:dyDescent="0.15">
      <c r="C37" s="8"/>
    </row>
    <row r="38" spans="3:3" ht="30" customHeight="1" x14ac:dyDescent="0.15">
      <c r="C38" s="8"/>
    </row>
    <row r="39" spans="3:3" ht="30" customHeight="1" x14ac:dyDescent="0.15">
      <c r="C39" s="8"/>
    </row>
    <row r="40" spans="3:3" ht="30" customHeight="1" x14ac:dyDescent="0.15">
      <c r="C40" s="8"/>
    </row>
    <row r="41" spans="3:3" ht="30" customHeight="1" x14ac:dyDescent="0.15">
      <c r="C41" s="8"/>
    </row>
    <row r="42" spans="3:3" ht="30" customHeight="1" x14ac:dyDescent="0.15">
      <c r="C42" s="8"/>
    </row>
    <row r="43" spans="3:3" ht="30" customHeight="1" x14ac:dyDescent="0.15">
      <c r="C43" s="8"/>
    </row>
    <row r="44" spans="3:3" ht="30" customHeight="1" x14ac:dyDescent="0.15">
      <c r="C44" s="8"/>
    </row>
    <row r="45" spans="3:3" ht="30" customHeight="1" x14ac:dyDescent="0.15">
      <c r="C45" s="8"/>
    </row>
    <row r="46" spans="3:3" ht="30" customHeight="1" x14ac:dyDescent="0.15">
      <c r="C46" s="8"/>
    </row>
    <row r="47" spans="3:3" x14ac:dyDescent="0.15">
      <c r="C47" s="8"/>
    </row>
    <row r="48" spans="3:3" x14ac:dyDescent="0.15">
      <c r="C48" s="8"/>
    </row>
    <row r="49" spans="3:3" x14ac:dyDescent="0.15">
      <c r="C49" s="8"/>
    </row>
    <row r="50" spans="3:3" x14ac:dyDescent="0.15">
      <c r="C50" s="8"/>
    </row>
    <row r="51" spans="3:3" x14ac:dyDescent="0.15">
      <c r="C51" s="8"/>
    </row>
    <row r="52" spans="3:3" x14ac:dyDescent="0.15">
      <c r="C52" s="8"/>
    </row>
    <row r="53" spans="3:3" x14ac:dyDescent="0.15">
      <c r="C53" s="8"/>
    </row>
    <row r="54" spans="3:3" x14ac:dyDescent="0.15">
      <c r="C54" s="8"/>
    </row>
  </sheetData>
  <sheetProtection formatCells="0" formatColumns="0" formatRows="0"/>
  <mergeCells count="43">
    <mergeCell ref="B9:C9"/>
    <mergeCell ref="B10:C10"/>
    <mergeCell ref="B11:C11"/>
    <mergeCell ref="E18:I18"/>
    <mergeCell ref="D9:I9"/>
    <mergeCell ref="D10:I10"/>
    <mergeCell ref="D11:I11"/>
    <mergeCell ref="E17:I17"/>
    <mergeCell ref="B13:C16"/>
    <mergeCell ref="B17:C19"/>
    <mergeCell ref="E19:I19"/>
    <mergeCell ref="B12:C12"/>
    <mergeCell ref="D12:I12"/>
    <mergeCell ref="E13:I13"/>
    <mergeCell ref="E14:I14"/>
    <mergeCell ref="B23:B24"/>
    <mergeCell ref="E15:I15"/>
    <mergeCell ref="E16:I16"/>
    <mergeCell ref="B25:C25"/>
    <mergeCell ref="B26:C26"/>
    <mergeCell ref="F20:G20"/>
    <mergeCell ref="B20:B22"/>
    <mergeCell ref="H20:I20"/>
    <mergeCell ref="D20:E20"/>
    <mergeCell ref="D23:E23"/>
    <mergeCell ref="F23:G23"/>
    <mergeCell ref="A1:I1"/>
    <mergeCell ref="D5:I5"/>
    <mergeCell ref="D6:I6"/>
    <mergeCell ref="D7:I7"/>
    <mergeCell ref="B5:C5"/>
    <mergeCell ref="B6:C6"/>
    <mergeCell ref="G3:I3"/>
    <mergeCell ref="B7:C8"/>
    <mergeCell ref="D8:I8"/>
    <mergeCell ref="B32:C32"/>
    <mergeCell ref="B31:C31"/>
    <mergeCell ref="F31:G31"/>
    <mergeCell ref="B27:C30"/>
    <mergeCell ref="E28:I28"/>
    <mergeCell ref="H29:I29"/>
    <mergeCell ref="D29:D30"/>
    <mergeCell ref="F30:I30"/>
  </mergeCells>
  <phoneticPr fontId="2"/>
  <conditionalFormatting sqref="D20">
    <cfRule type="cellIs" dxfId="54" priority="1" stopIfTrue="1" operator="greaterThan">
      <formula>10000</formula>
    </cfRule>
  </conditionalFormatting>
  <conditionalFormatting sqref="D23">
    <cfRule type="cellIs" dxfId="53" priority="2" stopIfTrue="1" operator="greaterThan">
      <formula>50000</formula>
    </cfRule>
  </conditionalFormatting>
  <printOptions horizontalCentered="1"/>
  <pageMargins left="0.59055118110236227" right="0.19685039370078741" top="0.39370078740157483" bottom="0.19685039370078741" header="0.23622047244094491" footer="0.11811023622047245"/>
  <pageSetup paperSize="9" scale="90" orientation="portrait"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Zeros="0" view="pageBreakPreview" zoomScale="90" zoomScaleNormal="100" zoomScaleSheetLayoutView="90" workbookViewId="0"/>
  </sheetViews>
  <sheetFormatPr defaultRowHeight="13.5" x14ac:dyDescent="0.15"/>
  <cols>
    <col min="1" max="1" width="2.75" customWidth="1"/>
    <col min="2" max="2" width="9.125" customWidth="1"/>
    <col min="3" max="4" width="6.625" style="1" customWidth="1"/>
    <col min="5" max="5" width="19.5" customWidth="1"/>
    <col min="6" max="6" width="5.625" customWidth="1"/>
    <col min="7" max="7" width="6.625" style="1" customWidth="1"/>
    <col min="8" max="9" width="11.125" customWidth="1"/>
    <col min="10" max="10" width="8.625" style="32" customWidth="1"/>
  </cols>
  <sheetData>
    <row r="1" spans="1:10" ht="17.25" x14ac:dyDescent="0.15">
      <c r="A1" s="2" t="s">
        <v>403</v>
      </c>
    </row>
    <row r="2" spans="1:10" ht="21" customHeight="1" thickBot="1" x14ac:dyDescent="0.2"/>
    <row r="3" spans="1:10" ht="28.5" customHeight="1" thickBot="1" x14ac:dyDescent="0.2">
      <c r="B3" s="1059" t="s">
        <v>418</v>
      </c>
      <c r="C3" s="1060"/>
      <c r="D3" s="1061"/>
      <c r="E3" s="183" t="s">
        <v>142</v>
      </c>
      <c r="F3" s="1062">
        <f>+入力表!W13</f>
        <v>0</v>
      </c>
      <c r="G3" s="1063"/>
      <c r="H3" s="184" t="s">
        <v>141</v>
      </c>
      <c r="I3" s="122">
        <f>+入力表!X13</f>
        <v>0</v>
      </c>
      <c r="J3" s="50"/>
    </row>
    <row r="4" spans="1:10" ht="12.75" customHeight="1" x14ac:dyDescent="0.15"/>
    <row r="5" spans="1:10" ht="12.75" customHeight="1" x14ac:dyDescent="0.15">
      <c r="C5" s="121" t="s">
        <v>248</v>
      </c>
      <c r="D5" s="141" t="s">
        <v>313</v>
      </c>
    </row>
    <row r="6" spans="1:10" ht="12.75" customHeight="1" thickBot="1" x14ac:dyDescent="0.2"/>
    <row r="7" spans="1:10" ht="48.75" thickBot="1" x14ac:dyDescent="0.2">
      <c r="B7" s="78" t="s">
        <v>445</v>
      </c>
      <c r="C7" s="79" t="s">
        <v>16</v>
      </c>
      <c r="D7" s="186" t="s">
        <v>451</v>
      </c>
      <c r="E7" s="79" t="s">
        <v>18</v>
      </c>
      <c r="F7" s="79" t="s">
        <v>17</v>
      </c>
      <c r="G7" s="186" t="s">
        <v>311</v>
      </c>
      <c r="H7" s="79" t="s">
        <v>44</v>
      </c>
      <c r="I7" s="504" t="s">
        <v>43</v>
      </c>
      <c r="J7" s="80" t="s">
        <v>174</v>
      </c>
    </row>
    <row r="8" spans="1:10" ht="21.95" customHeight="1" x14ac:dyDescent="0.15">
      <c r="A8" s="492" t="s">
        <v>143</v>
      </c>
      <c r="B8" s="54" t="s">
        <v>446</v>
      </c>
      <c r="C8" s="55" t="s">
        <v>249</v>
      </c>
      <c r="D8" s="55" t="s">
        <v>144</v>
      </c>
      <c r="E8" s="56"/>
      <c r="F8" s="56">
        <v>30</v>
      </c>
      <c r="G8" s="55" t="s">
        <v>144</v>
      </c>
      <c r="H8" s="56"/>
      <c r="I8" s="505" t="s">
        <v>423</v>
      </c>
      <c r="J8" s="57">
        <v>57.1</v>
      </c>
    </row>
    <row r="9" spans="1:10" ht="21.95" customHeight="1" x14ac:dyDescent="0.15">
      <c r="A9" s="495"/>
      <c r="B9" s="496" t="s">
        <v>447</v>
      </c>
      <c r="C9" s="497" t="s">
        <v>419</v>
      </c>
      <c r="D9" s="497" t="s">
        <v>452</v>
      </c>
      <c r="E9" s="498"/>
      <c r="F9" s="498">
        <v>25</v>
      </c>
      <c r="G9" s="497" t="s">
        <v>145</v>
      </c>
      <c r="H9" s="498" t="s">
        <v>146</v>
      </c>
      <c r="I9" s="506" t="s">
        <v>420</v>
      </c>
      <c r="J9" s="499">
        <v>49.8</v>
      </c>
    </row>
    <row r="10" spans="1:10" s="238" customFormat="1" ht="23.1" customHeight="1" thickBot="1" x14ac:dyDescent="0.2">
      <c r="A10" s="495"/>
      <c r="B10" s="500" t="s">
        <v>448</v>
      </c>
      <c r="C10" s="501" t="s">
        <v>249</v>
      </c>
      <c r="D10" s="501" t="s">
        <v>145</v>
      </c>
      <c r="E10" s="502" t="s">
        <v>421</v>
      </c>
      <c r="F10" s="502">
        <v>30</v>
      </c>
      <c r="G10" s="501" t="s">
        <v>145</v>
      </c>
      <c r="H10" s="502" t="s">
        <v>146</v>
      </c>
      <c r="I10" s="507" t="s">
        <v>422</v>
      </c>
      <c r="J10" s="503">
        <v>62.3</v>
      </c>
    </row>
    <row r="11" spans="1:10" s="238" customFormat="1" ht="23.1" customHeight="1" thickTop="1" x14ac:dyDescent="0.15">
      <c r="B11" s="242"/>
      <c r="C11" s="243"/>
      <c r="D11" s="244"/>
      <c r="E11" s="245"/>
      <c r="F11" s="245"/>
      <c r="G11" s="244"/>
      <c r="H11" s="245"/>
      <c r="I11" s="246"/>
      <c r="J11" s="247"/>
    </row>
    <row r="12" spans="1:10" s="238" customFormat="1" ht="23.1" customHeight="1" x14ac:dyDescent="0.15">
      <c r="B12" s="242"/>
      <c r="C12" s="243"/>
      <c r="D12" s="243"/>
      <c r="E12" s="248"/>
      <c r="F12" s="249"/>
      <c r="G12" s="243"/>
      <c r="H12" s="248"/>
      <c r="I12" s="250"/>
      <c r="J12" s="247"/>
    </row>
    <row r="13" spans="1:10" s="238" customFormat="1" ht="23.1" customHeight="1" x14ac:dyDescent="0.15">
      <c r="B13" s="242"/>
      <c r="C13" s="243"/>
      <c r="D13" s="243"/>
      <c r="E13" s="248"/>
      <c r="F13" s="249"/>
      <c r="G13" s="243"/>
      <c r="H13" s="248"/>
      <c r="I13" s="250"/>
      <c r="J13" s="247"/>
    </row>
    <row r="14" spans="1:10" s="238" customFormat="1" ht="23.1" customHeight="1" x14ac:dyDescent="0.15">
      <c r="B14" s="242"/>
      <c r="C14" s="243"/>
      <c r="D14" s="243"/>
      <c r="E14" s="248"/>
      <c r="F14" s="249"/>
      <c r="G14" s="243"/>
      <c r="H14" s="248"/>
      <c r="I14" s="250"/>
      <c r="J14" s="247"/>
    </row>
    <row r="15" spans="1:10" s="238" customFormat="1" ht="23.1" customHeight="1" x14ac:dyDescent="0.15">
      <c r="B15" s="242"/>
      <c r="C15" s="243"/>
      <c r="D15" s="243"/>
      <c r="E15" s="248"/>
      <c r="F15" s="249"/>
      <c r="G15" s="243"/>
      <c r="H15" s="248"/>
      <c r="I15" s="250"/>
      <c r="J15" s="247"/>
    </row>
    <row r="16" spans="1:10" s="238" customFormat="1" ht="23.1" customHeight="1" x14ac:dyDescent="0.15">
      <c r="B16" s="242"/>
      <c r="C16" s="243"/>
      <c r="D16" s="243"/>
      <c r="E16" s="248"/>
      <c r="F16" s="249"/>
      <c r="G16" s="243"/>
      <c r="H16" s="248"/>
      <c r="I16" s="250"/>
      <c r="J16" s="247"/>
    </row>
    <row r="17" spans="2:10" s="238" customFormat="1" ht="23.1" customHeight="1" x14ac:dyDescent="0.15">
      <c r="B17" s="242"/>
      <c r="C17" s="243"/>
      <c r="D17" s="243"/>
      <c r="E17" s="248"/>
      <c r="F17" s="249"/>
      <c r="G17" s="243"/>
      <c r="H17" s="248"/>
      <c r="I17" s="250"/>
      <c r="J17" s="247"/>
    </row>
    <row r="18" spans="2:10" s="238" customFormat="1" ht="23.1" customHeight="1" x14ac:dyDescent="0.15">
      <c r="B18" s="242"/>
      <c r="C18" s="243"/>
      <c r="D18" s="243"/>
      <c r="E18" s="248"/>
      <c r="F18" s="249"/>
      <c r="G18" s="243"/>
      <c r="H18" s="248"/>
      <c r="I18" s="250"/>
      <c r="J18" s="247"/>
    </row>
    <row r="19" spans="2:10" s="238" customFormat="1" ht="23.1" customHeight="1" x14ac:dyDescent="0.15">
      <c r="B19" s="242"/>
      <c r="C19" s="243"/>
      <c r="D19" s="243"/>
      <c r="E19" s="248"/>
      <c r="F19" s="249"/>
      <c r="G19" s="243"/>
      <c r="H19" s="248"/>
      <c r="I19" s="250"/>
      <c r="J19" s="247"/>
    </row>
    <row r="20" spans="2:10" s="238" customFormat="1" ht="23.1" customHeight="1" x14ac:dyDescent="0.15">
      <c r="B20" s="242"/>
      <c r="C20" s="243"/>
      <c r="D20" s="243"/>
      <c r="E20" s="248"/>
      <c r="F20" s="249"/>
      <c r="G20" s="243"/>
      <c r="H20" s="248"/>
      <c r="I20" s="250"/>
      <c r="J20" s="247"/>
    </row>
    <row r="21" spans="2:10" s="238" customFormat="1" ht="23.1" customHeight="1" x14ac:dyDescent="0.15">
      <c r="B21" s="242"/>
      <c r="C21" s="243"/>
      <c r="D21" s="243"/>
      <c r="E21" s="248"/>
      <c r="F21" s="249"/>
      <c r="G21" s="243"/>
      <c r="H21" s="248"/>
      <c r="I21" s="250"/>
      <c r="J21" s="247"/>
    </row>
    <row r="22" spans="2:10" s="238" customFormat="1" ht="23.1" customHeight="1" x14ac:dyDescent="0.15">
      <c r="B22" s="242"/>
      <c r="C22" s="243"/>
      <c r="D22" s="243"/>
      <c r="E22" s="248"/>
      <c r="F22" s="249"/>
      <c r="G22" s="243"/>
      <c r="H22" s="248"/>
      <c r="I22" s="250"/>
      <c r="J22" s="247"/>
    </row>
    <row r="23" spans="2:10" s="238" customFormat="1" ht="23.1" customHeight="1" x14ac:dyDescent="0.15">
      <c r="B23" s="242"/>
      <c r="C23" s="243"/>
      <c r="D23" s="243"/>
      <c r="E23" s="248"/>
      <c r="F23" s="249"/>
      <c r="G23" s="243"/>
      <c r="H23" s="248"/>
      <c r="I23" s="250"/>
      <c r="J23" s="247"/>
    </row>
    <row r="24" spans="2:10" s="238" customFormat="1" ht="23.1" customHeight="1" x14ac:dyDescent="0.15">
      <c r="B24" s="242"/>
      <c r="C24" s="243"/>
      <c r="D24" s="243"/>
      <c r="E24" s="248"/>
      <c r="F24" s="249"/>
      <c r="G24" s="243"/>
      <c r="H24" s="248"/>
      <c r="I24" s="250"/>
      <c r="J24" s="247"/>
    </row>
    <row r="25" spans="2:10" s="238" customFormat="1" ht="23.1" customHeight="1" x14ac:dyDescent="0.15">
      <c r="B25" s="242"/>
      <c r="C25" s="243"/>
      <c r="D25" s="243"/>
      <c r="E25" s="248"/>
      <c r="F25" s="249"/>
      <c r="G25" s="243"/>
      <c r="H25" s="248"/>
      <c r="I25" s="250"/>
      <c r="J25" s="247"/>
    </row>
    <row r="26" spans="2:10" s="238" customFormat="1" ht="23.1" customHeight="1" x14ac:dyDescent="0.15">
      <c r="B26" s="242"/>
      <c r="C26" s="243"/>
      <c r="D26" s="243"/>
      <c r="E26" s="248"/>
      <c r="F26" s="249"/>
      <c r="G26" s="243"/>
      <c r="H26" s="248"/>
      <c r="I26" s="250"/>
      <c r="J26" s="247"/>
    </row>
    <row r="27" spans="2:10" s="238" customFormat="1" ht="23.1" customHeight="1" x14ac:dyDescent="0.15">
      <c r="B27" s="242"/>
      <c r="C27" s="243"/>
      <c r="D27" s="243"/>
      <c r="E27" s="248"/>
      <c r="F27" s="249"/>
      <c r="G27" s="243"/>
      <c r="H27" s="248"/>
      <c r="I27" s="250"/>
      <c r="J27" s="247"/>
    </row>
    <row r="28" spans="2:10" s="238" customFormat="1" ht="23.1" customHeight="1" x14ac:dyDescent="0.15">
      <c r="B28" s="242"/>
      <c r="C28" s="243"/>
      <c r="D28" s="243"/>
      <c r="E28" s="248"/>
      <c r="F28" s="249"/>
      <c r="G28" s="243"/>
      <c r="H28" s="248"/>
      <c r="I28" s="250"/>
      <c r="J28" s="247"/>
    </row>
    <row r="29" spans="2:10" s="238" customFormat="1" ht="23.1" customHeight="1" x14ac:dyDescent="0.15">
      <c r="B29" s="242"/>
      <c r="C29" s="243"/>
      <c r="D29" s="243"/>
      <c r="E29" s="248"/>
      <c r="F29" s="249"/>
      <c r="G29" s="243"/>
      <c r="H29" s="248"/>
      <c r="I29" s="250"/>
      <c r="J29" s="247"/>
    </row>
    <row r="30" spans="2:10" s="238" customFormat="1" ht="23.1" customHeight="1" x14ac:dyDescent="0.15">
      <c r="B30" s="242"/>
      <c r="C30" s="243"/>
      <c r="D30" s="243"/>
      <c r="E30" s="248"/>
      <c r="F30" s="249"/>
      <c r="G30" s="243"/>
      <c r="H30" s="248"/>
      <c r="I30" s="250"/>
      <c r="J30" s="247"/>
    </row>
    <row r="31" spans="2:10" s="238" customFormat="1" ht="23.1" customHeight="1" x14ac:dyDescent="0.15">
      <c r="B31" s="242"/>
      <c r="C31" s="243"/>
      <c r="D31" s="243"/>
      <c r="E31" s="248"/>
      <c r="F31" s="249"/>
      <c r="G31" s="243"/>
      <c r="H31" s="248"/>
      <c r="I31" s="250"/>
      <c r="J31" s="247"/>
    </row>
    <row r="32" spans="2:10" s="238" customFormat="1" ht="23.1" customHeight="1" thickBot="1" x14ac:dyDescent="0.2">
      <c r="B32" s="251"/>
      <c r="C32" s="252"/>
      <c r="D32" s="252"/>
      <c r="E32" s="253"/>
      <c r="F32" s="254"/>
      <c r="G32" s="252"/>
      <c r="H32" s="253"/>
      <c r="I32" s="255"/>
      <c r="J32" s="256"/>
    </row>
    <row r="33" spans="1:10" ht="24" customHeight="1" thickTop="1" thickBot="1" x14ac:dyDescent="0.2">
      <c r="B33" s="1064" t="s">
        <v>72</v>
      </c>
      <c r="C33" s="1065"/>
      <c r="D33" s="1065"/>
      <c r="E33" s="1065"/>
      <c r="F33" s="1065"/>
      <c r="G33" s="1065"/>
      <c r="H33" s="1065"/>
      <c r="I33" s="1066"/>
      <c r="J33" s="257" t="e">
        <f>AVERAGE(J11:J32)</f>
        <v>#DIV/0!</v>
      </c>
    </row>
    <row r="34" spans="1:10" ht="15.95" customHeight="1" x14ac:dyDescent="0.15">
      <c r="A34" s="142" t="s">
        <v>262</v>
      </c>
      <c r="B34" s="1057" t="s">
        <v>388</v>
      </c>
      <c r="C34" s="1057"/>
      <c r="D34" s="1057"/>
      <c r="E34" s="1057"/>
      <c r="F34" s="1057"/>
      <c r="G34" s="1057"/>
      <c r="H34" s="1057"/>
      <c r="I34" s="1057"/>
      <c r="J34" s="1057"/>
    </row>
    <row r="35" spans="1:10" x14ac:dyDescent="0.15">
      <c r="A35" s="9"/>
      <c r="B35" s="1058"/>
      <c r="C35" s="1058"/>
      <c r="D35" s="1058"/>
      <c r="E35" s="1058"/>
      <c r="F35" s="1058"/>
      <c r="G35" s="1058"/>
      <c r="H35" s="1058"/>
      <c r="I35" s="1058"/>
      <c r="J35" s="1058"/>
    </row>
  </sheetData>
  <sheetProtection sheet="1" objects="1" scenarios="1" formatCells="0" formatColumns="0" formatRows="0" insertRows="0" deleteRows="0"/>
  <mergeCells count="5">
    <mergeCell ref="B34:J34"/>
    <mergeCell ref="B35:J35"/>
    <mergeCell ref="B3:D3"/>
    <mergeCell ref="F3:G3"/>
    <mergeCell ref="B33:I33"/>
  </mergeCells>
  <phoneticPr fontId="2"/>
  <printOptions horizontalCentered="1"/>
  <pageMargins left="0.59055118110236227" right="0.19685039370078741" top="0.39370078740157483" bottom="0.19685039370078741" header="0.23622047244094491" footer="0.11811023622047245"/>
  <pageSetup paperSize="9" orientation="portrait" r:id="rId1"/>
  <headerFooter alignWithMargins="0">
    <oddHeader>&amp;R&amp;10&amp;F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showZeros="0" view="pageBreakPreview" zoomScale="90" zoomScaleNormal="100" zoomScaleSheetLayoutView="90" workbookViewId="0"/>
  </sheetViews>
  <sheetFormatPr defaultRowHeight="13.5" x14ac:dyDescent="0.15"/>
  <cols>
    <col min="1" max="1" width="3.625" customWidth="1"/>
    <col min="2" max="2" width="19.625" style="1" customWidth="1"/>
    <col min="3" max="3" width="12" customWidth="1"/>
    <col min="4" max="6" width="11" customWidth="1"/>
    <col min="7" max="9" width="7.625" customWidth="1"/>
  </cols>
  <sheetData>
    <row r="1" spans="1:9" ht="24" customHeight="1" x14ac:dyDescent="0.15">
      <c r="A1" s="2" t="s">
        <v>235</v>
      </c>
    </row>
    <row r="2" spans="1:9" ht="14.25" thickBot="1" x14ac:dyDescent="0.2"/>
    <row r="3" spans="1:9" ht="30" customHeight="1" x14ac:dyDescent="0.15">
      <c r="B3" s="17" t="s">
        <v>70</v>
      </c>
      <c r="C3" s="1104">
        <f>入力表!B6</f>
        <v>0</v>
      </c>
      <c r="D3" s="1105"/>
      <c r="E3" s="1105"/>
      <c r="F3" s="1105"/>
      <c r="G3" s="1105"/>
      <c r="H3" s="1105"/>
      <c r="I3" s="1106"/>
    </row>
    <row r="4" spans="1:9" ht="30" customHeight="1" thickBot="1" x14ac:dyDescent="0.2">
      <c r="B4" s="16" t="s">
        <v>14</v>
      </c>
      <c r="C4" s="1107">
        <f>入力表!C6</f>
        <v>0</v>
      </c>
      <c r="D4" s="1108"/>
      <c r="E4" s="1108"/>
      <c r="F4" s="1108"/>
      <c r="G4" s="1108"/>
      <c r="H4" s="1108"/>
      <c r="I4" s="1109"/>
    </row>
    <row r="5" spans="1:9" ht="30" customHeight="1" x14ac:dyDescent="0.15">
      <c r="B5" s="17" t="s">
        <v>95</v>
      </c>
      <c r="C5" s="1104">
        <f>入力表!G6</f>
        <v>0</v>
      </c>
      <c r="D5" s="1105"/>
      <c r="E5" s="1105"/>
      <c r="F5" s="1105"/>
      <c r="G5" s="1105"/>
      <c r="H5" s="1105"/>
      <c r="I5" s="1106"/>
    </row>
    <row r="6" spans="1:9" ht="20.25" customHeight="1" x14ac:dyDescent="0.15">
      <c r="B6" s="15" t="s">
        <v>35</v>
      </c>
      <c r="C6" s="1118">
        <f>入力表!H6</f>
        <v>0</v>
      </c>
      <c r="D6" s="1119"/>
      <c r="E6" s="1119"/>
      <c r="F6" s="1119"/>
      <c r="G6" s="1119"/>
      <c r="H6" s="1119"/>
      <c r="I6" s="1120"/>
    </row>
    <row r="7" spans="1:9" ht="24.75" customHeight="1" x14ac:dyDescent="0.15">
      <c r="B7" s="18" t="s">
        <v>36</v>
      </c>
      <c r="C7" s="1122">
        <f>入力表!I6</f>
        <v>0</v>
      </c>
      <c r="D7" s="1123"/>
      <c r="E7" s="1123"/>
      <c r="F7" s="1123"/>
      <c r="G7" s="1123"/>
      <c r="H7" s="1123"/>
      <c r="I7" s="1047"/>
    </row>
    <row r="8" spans="1:9" ht="24.75" customHeight="1" x14ac:dyDescent="0.15">
      <c r="B8" s="70" t="s">
        <v>34</v>
      </c>
      <c r="C8" s="1113">
        <f>入力表!J6</f>
        <v>0</v>
      </c>
      <c r="D8" s="1114"/>
      <c r="E8" s="1114"/>
      <c r="F8" s="1114"/>
      <c r="G8" s="1114"/>
      <c r="H8" s="1114"/>
      <c r="I8" s="1115"/>
    </row>
    <row r="9" spans="1:9" ht="30" customHeight="1" x14ac:dyDescent="0.15">
      <c r="B9" s="16" t="s">
        <v>227</v>
      </c>
      <c r="C9" s="1126">
        <f>入力表!B22</f>
        <v>0</v>
      </c>
      <c r="D9" s="1127"/>
      <c r="E9" s="1127"/>
      <c r="F9" s="1127"/>
      <c r="G9" s="1127"/>
      <c r="H9" s="1127"/>
      <c r="I9" s="1128"/>
    </row>
    <row r="10" spans="1:9" ht="30" customHeight="1" x14ac:dyDescent="0.15">
      <c r="B10" s="16" t="s">
        <v>89</v>
      </c>
      <c r="C10" s="696" t="s">
        <v>90</v>
      </c>
      <c r="D10" s="115">
        <f>入力表!C22</f>
        <v>0</v>
      </c>
      <c r="E10" s="111" t="s">
        <v>232</v>
      </c>
      <c r="F10" s="697" t="s">
        <v>195</v>
      </c>
      <c r="G10" s="1129">
        <f>入力表!D22</f>
        <v>0</v>
      </c>
      <c r="H10" s="1130"/>
      <c r="I10" s="112" t="s">
        <v>115</v>
      </c>
    </row>
    <row r="11" spans="1:9" ht="30" customHeight="1" x14ac:dyDescent="0.15">
      <c r="B11" s="105" t="s">
        <v>117</v>
      </c>
      <c r="C11" s="1136">
        <f>入力表!E22</f>
        <v>0</v>
      </c>
      <c r="D11" s="1137"/>
      <c r="E11" s="68" t="s">
        <v>228</v>
      </c>
      <c r="F11" s="1124" t="s">
        <v>229</v>
      </c>
      <c r="G11" s="1125"/>
      <c r="H11" s="1129">
        <f>+入力表!F22</f>
        <v>0</v>
      </c>
      <c r="I11" s="1161"/>
    </row>
    <row r="12" spans="1:9" ht="30" customHeight="1" x14ac:dyDescent="0.15">
      <c r="B12" s="1110" t="s">
        <v>118</v>
      </c>
      <c r="C12" s="698" t="s">
        <v>81</v>
      </c>
      <c r="D12" s="1080">
        <f>入力表!G22</f>
        <v>0</v>
      </c>
      <c r="E12" s="1121"/>
      <c r="F12" s="702" t="s">
        <v>119</v>
      </c>
      <c r="G12" s="1080">
        <f>入力表!H22</f>
        <v>0</v>
      </c>
      <c r="H12" s="1081"/>
      <c r="I12" s="113" t="s">
        <v>177</v>
      </c>
    </row>
    <row r="13" spans="1:9" ht="30" customHeight="1" x14ac:dyDescent="0.15">
      <c r="B13" s="1110"/>
      <c r="C13" s="701" t="s">
        <v>120</v>
      </c>
      <c r="D13" s="116" t="str">
        <f>入力表!I22</f>
        <v/>
      </c>
      <c r="E13" s="1096" t="s">
        <v>177</v>
      </c>
      <c r="F13" s="1096"/>
      <c r="G13" s="1096"/>
      <c r="H13" s="1096"/>
      <c r="I13" s="1097"/>
    </row>
    <row r="14" spans="1:9" ht="30" customHeight="1" x14ac:dyDescent="0.15">
      <c r="B14" s="1110"/>
      <c r="C14" s="699" t="s">
        <v>121</v>
      </c>
      <c r="D14" s="1116">
        <f>入力表!J22</f>
        <v>0</v>
      </c>
      <c r="E14" s="1117"/>
      <c r="F14" s="703" t="s">
        <v>250</v>
      </c>
      <c r="G14" s="581">
        <f>入力表!K22</f>
        <v>0</v>
      </c>
      <c r="H14" s="577">
        <f>入力表!K23</f>
        <v>0</v>
      </c>
      <c r="I14" s="578">
        <f>入力表!K24</f>
        <v>0</v>
      </c>
    </row>
    <row r="15" spans="1:9" ht="30" customHeight="1" x14ac:dyDescent="0.15">
      <c r="B15" s="1110"/>
      <c r="C15" s="700" t="s">
        <v>122</v>
      </c>
      <c r="D15" s="1138">
        <f>入力表!L22</f>
        <v>0</v>
      </c>
      <c r="E15" s="1139"/>
      <c r="F15" s="704" t="s">
        <v>251</v>
      </c>
      <c r="G15" s="582">
        <f>入力表!M22</f>
        <v>0</v>
      </c>
      <c r="H15" s="523" t="s">
        <v>484</v>
      </c>
      <c r="I15" s="563">
        <f>入力表!M24</f>
        <v>0</v>
      </c>
    </row>
    <row r="16" spans="1:9" ht="30" customHeight="1" x14ac:dyDescent="0.15">
      <c r="B16" s="1110" t="s">
        <v>230</v>
      </c>
      <c r="C16" s="698" t="s">
        <v>81</v>
      </c>
      <c r="D16" s="1081">
        <f>+入力表!N22</f>
        <v>0</v>
      </c>
      <c r="E16" s="1081"/>
      <c r="F16" s="705" t="s">
        <v>119</v>
      </c>
      <c r="G16" s="1080">
        <f>+入力表!O22</f>
        <v>0</v>
      </c>
      <c r="H16" s="1081"/>
      <c r="I16" s="113" t="s">
        <v>177</v>
      </c>
    </row>
    <row r="17" spans="2:9" ht="30" customHeight="1" x14ac:dyDescent="0.15">
      <c r="B17" s="1110"/>
      <c r="C17" s="701" t="s">
        <v>120</v>
      </c>
      <c r="D17" s="116" t="str">
        <f>入力表!P22</f>
        <v/>
      </c>
      <c r="E17" s="1096" t="s">
        <v>177</v>
      </c>
      <c r="F17" s="1096"/>
      <c r="G17" s="1096"/>
      <c r="H17" s="1096"/>
      <c r="I17" s="1097"/>
    </row>
    <row r="18" spans="2:9" ht="30" customHeight="1" x14ac:dyDescent="0.15">
      <c r="B18" s="1110"/>
      <c r="C18" s="699" t="s">
        <v>121</v>
      </c>
      <c r="D18" s="1111">
        <f>+入力表!Q22</f>
        <v>0</v>
      </c>
      <c r="E18" s="1111"/>
      <c r="F18" s="703" t="s">
        <v>250</v>
      </c>
      <c r="G18" s="581">
        <f>+入力表!R22</f>
        <v>0</v>
      </c>
      <c r="H18" s="577">
        <f>+入力表!R23</f>
        <v>0</v>
      </c>
      <c r="I18" s="578">
        <f>+入力表!R24</f>
        <v>0</v>
      </c>
    </row>
    <row r="19" spans="2:9" ht="30" customHeight="1" x14ac:dyDescent="0.15">
      <c r="B19" s="1110"/>
      <c r="C19" s="700" t="s">
        <v>122</v>
      </c>
      <c r="D19" s="1112">
        <f>+入力表!S22</f>
        <v>0</v>
      </c>
      <c r="E19" s="1112"/>
      <c r="F19" s="704" t="s">
        <v>251</v>
      </c>
      <c r="G19" s="582">
        <f>+入力表!T22</f>
        <v>0</v>
      </c>
      <c r="H19" s="523" t="s">
        <v>484</v>
      </c>
      <c r="I19" s="563">
        <f>+入力表!T24</f>
        <v>0</v>
      </c>
    </row>
    <row r="20" spans="2:9" ht="30" customHeight="1" x14ac:dyDescent="0.15">
      <c r="B20" s="1131" t="s">
        <v>231</v>
      </c>
      <c r="C20" s="708" t="s">
        <v>113</v>
      </c>
      <c r="D20" s="1135">
        <f>+入力表!B31</f>
        <v>0</v>
      </c>
      <c r="E20" s="1135"/>
      <c r="F20" s="45" t="s">
        <v>179</v>
      </c>
      <c r="G20" s="1140"/>
      <c r="H20" s="1140"/>
      <c r="I20" s="1141"/>
    </row>
    <row r="21" spans="2:9" ht="30" customHeight="1" x14ac:dyDescent="0.15">
      <c r="B21" s="1110"/>
      <c r="C21" s="123" t="s">
        <v>123</v>
      </c>
      <c r="D21" s="1146">
        <f>入力表!C31</f>
        <v>0</v>
      </c>
      <c r="E21" s="1147"/>
      <c r="F21" s="706" t="s">
        <v>82</v>
      </c>
      <c r="G21" s="1094">
        <f>入力表!D31</f>
        <v>0</v>
      </c>
      <c r="H21" s="1094"/>
      <c r="I21" s="1095"/>
    </row>
    <row r="22" spans="2:9" ht="30" customHeight="1" x14ac:dyDescent="0.15">
      <c r="B22" s="1110"/>
      <c r="C22" s="700" t="s">
        <v>124</v>
      </c>
      <c r="D22" s="1142">
        <f>入力表!E31</f>
        <v>0</v>
      </c>
      <c r="E22" s="1143"/>
      <c r="F22" s="707" t="s">
        <v>39</v>
      </c>
      <c r="G22" s="1144">
        <f>入力表!F31</f>
        <v>0</v>
      </c>
      <c r="H22" s="1144"/>
      <c r="I22" s="1145"/>
    </row>
    <row r="23" spans="2:9" ht="30" customHeight="1" x14ac:dyDescent="0.15">
      <c r="B23" s="92" t="s">
        <v>255</v>
      </c>
      <c r="C23" s="95"/>
      <c r="D23" s="69">
        <f>入力表!G31</f>
        <v>0</v>
      </c>
      <c r="E23" s="1098" t="s">
        <v>179</v>
      </c>
      <c r="F23" s="1098"/>
      <c r="G23" s="1098"/>
      <c r="H23" s="1098"/>
      <c r="I23" s="1099"/>
    </row>
    <row r="24" spans="2:9" ht="30" customHeight="1" x14ac:dyDescent="0.15">
      <c r="B24" s="93" t="s">
        <v>91</v>
      </c>
      <c r="C24" s="96"/>
      <c r="D24" s="44">
        <f>入力表!H31</f>
        <v>0</v>
      </c>
      <c r="E24" s="1100" t="s">
        <v>179</v>
      </c>
      <c r="F24" s="1100"/>
      <c r="G24" s="1100"/>
      <c r="H24" s="1100"/>
      <c r="I24" s="1101"/>
    </row>
    <row r="25" spans="2:9" ht="30" customHeight="1" x14ac:dyDescent="0.15">
      <c r="B25" s="94" t="s">
        <v>92</v>
      </c>
      <c r="C25" s="97"/>
      <c r="D25" s="73">
        <f>入力表!I31</f>
        <v>0</v>
      </c>
      <c r="E25" s="1102" t="s">
        <v>179</v>
      </c>
      <c r="F25" s="1102"/>
      <c r="G25" s="1102"/>
      <c r="H25" s="1102"/>
      <c r="I25" s="1103"/>
    </row>
    <row r="26" spans="2:9" ht="30" customHeight="1" x14ac:dyDescent="0.15">
      <c r="B26" s="72" t="s">
        <v>31</v>
      </c>
      <c r="C26" s="709" t="s">
        <v>126</v>
      </c>
      <c r="D26" s="133" t="str">
        <f>IF(入力表!J31="○","○","－")</f>
        <v>－</v>
      </c>
      <c r="E26" s="712" t="s">
        <v>101</v>
      </c>
      <c r="F26" s="133" t="str">
        <f>IF(入力表!K31="○","○","－")</f>
        <v>－</v>
      </c>
      <c r="G26" s="714" t="s">
        <v>180</v>
      </c>
      <c r="H26" s="1092" t="str">
        <f>IF(入力表!L31="○","○","－")</f>
        <v>－</v>
      </c>
      <c r="I26" s="1093"/>
    </row>
    <row r="27" spans="2:9" ht="30" customHeight="1" x14ac:dyDescent="0.15">
      <c r="B27" s="72" t="s">
        <v>99</v>
      </c>
      <c r="C27" s="710" t="s">
        <v>185</v>
      </c>
      <c r="D27" s="133" t="str">
        <f>IF(入力表!M31="○","○","－")</f>
        <v>－</v>
      </c>
      <c r="E27" s="712" t="s">
        <v>101</v>
      </c>
      <c r="F27" s="133" t="str">
        <f>IF(入力表!N31="○","○","－")</f>
        <v>－</v>
      </c>
      <c r="G27" s="714" t="s">
        <v>180</v>
      </c>
      <c r="H27" s="1092" t="str">
        <f>IF(入力表!O31="○","○","－")</f>
        <v>－</v>
      </c>
      <c r="I27" s="1093"/>
    </row>
    <row r="28" spans="2:9" ht="30" customHeight="1" thickBot="1" x14ac:dyDescent="0.2">
      <c r="B28" s="74" t="s">
        <v>233</v>
      </c>
      <c r="C28" s="711" t="s">
        <v>102</v>
      </c>
      <c r="D28" s="134">
        <f>入力表!P31</f>
        <v>0</v>
      </c>
      <c r="E28" s="713" t="s">
        <v>103</v>
      </c>
      <c r="F28" s="134">
        <f>入力表!Q31</f>
        <v>0</v>
      </c>
      <c r="G28" s="715" t="s">
        <v>125</v>
      </c>
      <c r="H28" s="1082">
        <f>入力表!R31</f>
        <v>0</v>
      </c>
      <c r="I28" s="1083"/>
    </row>
    <row r="29" spans="2:9" ht="36" customHeight="1" x14ac:dyDescent="0.15">
      <c r="B29" s="51" t="s">
        <v>114</v>
      </c>
      <c r="C29" s="1148">
        <f>入力表!K6</f>
        <v>0</v>
      </c>
      <c r="D29" s="1149"/>
      <c r="E29" s="1149"/>
      <c r="F29" s="1149"/>
      <c r="G29" s="1149"/>
      <c r="H29" s="1149"/>
      <c r="I29" s="1150"/>
    </row>
    <row r="30" spans="2:9" ht="21" customHeight="1" x14ac:dyDescent="0.15">
      <c r="B30" s="42" t="s">
        <v>131</v>
      </c>
      <c r="C30" s="1151">
        <f>入力表!L6</f>
        <v>0</v>
      </c>
      <c r="D30" s="1152"/>
      <c r="E30" s="1152"/>
      <c r="F30" s="1152"/>
      <c r="G30" s="1152"/>
      <c r="H30" s="1152"/>
      <c r="I30" s="1153"/>
    </row>
    <row r="31" spans="2:9" ht="33" customHeight="1" x14ac:dyDescent="0.15">
      <c r="B31" s="43" t="s">
        <v>36</v>
      </c>
      <c r="C31" s="1154">
        <f>入力表!M6</f>
        <v>0</v>
      </c>
      <c r="D31" s="1155"/>
      <c r="E31" s="1155"/>
      <c r="F31" s="1155"/>
      <c r="G31" s="1155"/>
      <c r="H31" s="1155"/>
      <c r="I31" s="1156"/>
    </row>
    <row r="32" spans="2:9" ht="27" customHeight="1" x14ac:dyDescent="0.15">
      <c r="B32" s="71" t="s">
        <v>34</v>
      </c>
      <c r="C32" s="1157">
        <f>入力表!N6</f>
        <v>0</v>
      </c>
      <c r="D32" s="1158"/>
      <c r="E32" s="1158"/>
      <c r="F32" s="1158"/>
      <c r="G32" s="1158"/>
      <c r="H32" s="1158"/>
      <c r="I32" s="1159"/>
    </row>
    <row r="33" spans="2:9" ht="32.25" customHeight="1" x14ac:dyDescent="0.15">
      <c r="B33" s="75" t="s">
        <v>252</v>
      </c>
      <c r="C33" s="1073">
        <f>入力表!B36</f>
        <v>0</v>
      </c>
      <c r="D33" s="1074"/>
      <c r="E33" s="1074"/>
      <c r="F33" s="1074"/>
      <c r="G33" s="1074"/>
      <c r="H33" s="1074"/>
      <c r="I33" s="1075"/>
    </row>
    <row r="34" spans="2:9" ht="32.25" customHeight="1" x14ac:dyDescent="0.15">
      <c r="B34" s="75" t="s">
        <v>89</v>
      </c>
      <c r="C34" s="686" t="s">
        <v>90</v>
      </c>
      <c r="D34" s="126">
        <f>入力表!C36</f>
        <v>0</v>
      </c>
      <c r="E34" s="124" t="s">
        <v>178</v>
      </c>
      <c r="F34" s="722" t="s">
        <v>116</v>
      </c>
      <c r="G34" s="1132">
        <f>入力表!D36</f>
        <v>0</v>
      </c>
      <c r="H34" s="1133"/>
      <c r="I34" s="125" t="s">
        <v>115</v>
      </c>
    </row>
    <row r="35" spans="2:9" ht="30" customHeight="1" x14ac:dyDescent="0.15">
      <c r="B35" s="1160" t="s">
        <v>127</v>
      </c>
      <c r="C35" s="716" t="s">
        <v>81</v>
      </c>
      <c r="D35" s="1067">
        <f>+入力表!E36</f>
        <v>0</v>
      </c>
      <c r="E35" s="1068"/>
      <c r="F35" s="723" t="s">
        <v>119</v>
      </c>
      <c r="G35" s="1067">
        <f>+入力表!F36</f>
        <v>0</v>
      </c>
      <c r="H35" s="1134"/>
      <c r="I35" s="85" t="s">
        <v>177</v>
      </c>
    </row>
    <row r="36" spans="2:9" ht="30" customHeight="1" x14ac:dyDescent="0.15">
      <c r="B36" s="1160"/>
      <c r="C36" s="721" t="s">
        <v>120</v>
      </c>
      <c r="D36" s="47" t="str">
        <f>入力表!G36</f>
        <v/>
      </c>
      <c r="E36" s="127" t="s">
        <v>177</v>
      </c>
      <c r="F36" s="687"/>
      <c r="G36" s="48"/>
      <c r="H36" s="48"/>
      <c r="I36" s="49"/>
    </row>
    <row r="37" spans="2:9" ht="30" customHeight="1" x14ac:dyDescent="0.15">
      <c r="B37" s="1160"/>
      <c r="C37" s="717" t="s">
        <v>121</v>
      </c>
      <c r="D37" s="1069">
        <f>+入力表!H36</f>
        <v>0</v>
      </c>
      <c r="E37" s="1070"/>
      <c r="F37" s="724" t="s">
        <v>197</v>
      </c>
      <c r="G37" s="579">
        <f>+入力表!I36</f>
        <v>0</v>
      </c>
      <c r="H37" s="575">
        <f>+入力表!I37</f>
        <v>0</v>
      </c>
      <c r="I37" s="576">
        <f>+入力表!I38</f>
        <v>0</v>
      </c>
    </row>
    <row r="38" spans="2:9" ht="30" customHeight="1" x14ac:dyDescent="0.15">
      <c r="B38" s="1160"/>
      <c r="C38" s="718" t="s">
        <v>122</v>
      </c>
      <c r="D38" s="1071">
        <f>+入力表!J36</f>
        <v>0</v>
      </c>
      <c r="E38" s="1072"/>
      <c r="F38" s="725" t="s">
        <v>253</v>
      </c>
      <c r="G38" s="562">
        <f>+入力表!K36</f>
        <v>0</v>
      </c>
      <c r="H38" s="524" t="s">
        <v>484</v>
      </c>
      <c r="I38" s="561">
        <f>+入力表!K38</f>
        <v>0</v>
      </c>
    </row>
    <row r="39" spans="2:9" ht="30" customHeight="1" x14ac:dyDescent="0.15">
      <c r="B39" s="1160" t="s">
        <v>243</v>
      </c>
      <c r="C39" s="716" t="s">
        <v>81</v>
      </c>
      <c r="D39" s="1067">
        <f>+入力表!L36</f>
        <v>0</v>
      </c>
      <c r="E39" s="1068"/>
      <c r="F39" s="723" t="s">
        <v>119</v>
      </c>
      <c r="G39" s="46">
        <f>+入力表!M36</f>
        <v>0</v>
      </c>
      <c r="H39" s="46"/>
      <c r="I39" s="85" t="s">
        <v>177</v>
      </c>
    </row>
    <row r="40" spans="2:9" ht="30" customHeight="1" x14ac:dyDescent="0.15">
      <c r="B40" s="1160"/>
      <c r="C40" s="721" t="s">
        <v>120</v>
      </c>
      <c r="D40" s="128" t="str">
        <f>入力表!N36</f>
        <v/>
      </c>
      <c r="E40" s="127" t="s">
        <v>177</v>
      </c>
      <c r="F40" s="728"/>
      <c r="G40" s="48"/>
      <c r="H40" s="48"/>
      <c r="I40" s="49"/>
    </row>
    <row r="41" spans="2:9" ht="30" customHeight="1" x14ac:dyDescent="0.15">
      <c r="B41" s="1160"/>
      <c r="C41" s="717" t="s">
        <v>121</v>
      </c>
      <c r="D41" s="1069">
        <f>+入力表!O36</f>
        <v>0</v>
      </c>
      <c r="E41" s="1070"/>
      <c r="F41" s="724" t="s">
        <v>197</v>
      </c>
      <c r="G41" s="579">
        <f>+入力表!P36</f>
        <v>0</v>
      </c>
      <c r="H41" s="575">
        <f>+入力表!P37</f>
        <v>0</v>
      </c>
      <c r="I41" s="576">
        <f>+入力表!P38</f>
        <v>0</v>
      </c>
    </row>
    <row r="42" spans="2:9" ht="30" customHeight="1" x14ac:dyDescent="0.15">
      <c r="B42" s="1160"/>
      <c r="C42" s="718" t="s">
        <v>122</v>
      </c>
      <c r="D42" s="1071">
        <f>+入力表!Q36</f>
        <v>0</v>
      </c>
      <c r="E42" s="1072"/>
      <c r="F42" s="725" t="s">
        <v>253</v>
      </c>
      <c r="G42" s="562">
        <f>+入力表!R36</f>
        <v>0</v>
      </c>
      <c r="H42" s="524" t="s">
        <v>484</v>
      </c>
      <c r="I42" s="561">
        <f>+入力表!R38</f>
        <v>0</v>
      </c>
    </row>
    <row r="43" spans="2:9" ht="30" customHeight="1" x14ac:dyDescent="0.15">
      <c r="B43" s="1162" t="s">
        <v>254</v>
      </c>
      <c r="C43" s="719" t="s">
        <v>113</v>
      </c>
      <c r="D43" s="1163">
        <f>+入力表!B44</f>
        <v>0</v>
      </c>
      <c r="E43" s="1164"/>
      <c r="F43" s="685" t="s">
        <v>179</v>
      </c>
      <c r="G43" s="1084"/>
      <c r="H43" s="1084"/>
      <c r="I43" s="1085"/>
    </row>
    <row r="44" spans="2:9" ht="30" customHeight="1" x14ac:dyDescent="0.15">
      <c r="B44" s="1160"/>
      <c r="C44" s="721" t="s">
        <v>123</v>
      </c>
      <c r="D44" s="1086">
        <f>+入力表!C44</f>
        <v>0</v>
      </c>
      <c r="E44" s="1165"/>
      <c r="F44" s="726" t="s">
        <v>82</v>
      </c>
      <c r="G44" s="1086">
        <f>+入力表!D44</f>
        <v>0</v>
      </c>
      <c r="H44" s="1087"/>
      <c r="I44" s="1088"/>
    </row>
    <row r="45" spans="2:9" ht="30" customHeight="1" x14ac:dyDescent="0.15">
      <c r="B45" s="1160"/>
      <c r="C45" s="720" t="s">
        <v>124</v>
      </c>
      <c r="D45" s="1166">
        <f>+入力表!E44</f>
        <v>0</v>
      </c>
      <c r="E45" s="1166"/>
      <c r="F45" s="727" t="s">
        <v>39</v>
      </c>
      <c r="G45" s="1089">
        <f>+入力表!F44</f>
        <v>0</v>
      </c>
      <c r="H45" s="1090"/>
      <c r="I45" s="1091"/>
    </row>
    <row r="46" spans="2:9" ht="30" customHeight="1" x14ac:dyDescent="0.15">
      <c r="B46" s="86" t="s">
        <v>128</v>
      </c>
      <c r="C46" s="87"/>
      <c r="D46" s="102">
        <f>+入力表!G44</f>
        <v>0</v>
      </c>
      <c r="E46" s="129" t="s">
        <v>179</v>
      </c>
      <c r="F46" s="82"/>
      <c r="G46" s="82"/>
      <c r="H46" s="82"/>
      <c r="I46" s="65"/>
    </row>
    <row r="47" spans="2:9" ht="30" customHeight="1" x14ac:dyDescent="0.15">
      <c r="B47" s="88" t="s">
        <v>129</v>
      </c>
      <c r="C47" s="89"/>
      <c r="D47" s="103">
        <f>+入力表!H44</f>
        <v>0</v>
      </c>
      <c r="E47" s="127" t="s">
        <v>179</v>
      </c>
      <c r="F47" s="47"/>
      <c r="G47" s="47"/>
      <c r="H47" s="47"/>
      <c r="I47" s="66"/>
    </row>
    <row r="48" spans="2:9" ht="30" customHeight="1" x14ac:dyDescent="0.15">
      <c r="B48" s="90" t="s">
        <v>130</v>
      </c>
      <c r="C48" s="91"/>
      <c r="D48" s="104">
        <f>+入力表!I44</f>
        <v>0</v>
      </c>
      <c r="E48" s="130" t="s">
        <v>179</v>
      </c>
      <c r="F48" s="83"/>
      <c r="G48" s="83"/>
      <c r="H48" s="83"/>
      <c r="I48" s="84"/>
    </row>
    <row r="49" spans="2:9" ht="36" customHeight="1" x14ac:dyDescent="0.15">
      <c r="B49" s="76" t="s">
        <v>104</v>
      </c>
      <c r="C49" s="729" t="s">
        <v>186</v>
      </c>
      <c r="D49" s="131" t="str">
        <f>IF(入力表!J44="○","○","－")</f>
        <v>－</v>
      </c>
      <c r="E49" s="731" t="s">
        <v>187</v>
      </c>
      <c r="F49" s="131" t="str">
        <f>IF(入力表!K44="○","○","－")</f>
        <v>－</v>
      </c>
      <c r="G49" s="733" t="s">
        <v>188</v>
      </c>
      <c r="H49" s="1076" t="str">
        <f>IF(入力表!L44="○","○","－")</f>
        <v>－</v>
      </c>
      <c r="I49" s="1077"/>
    </row>
    <row r="50" spans="2:9" ht="36" customHeight="1" x14ac:dyDescent="0.15">
      <c r="B50" s="76" t="s">
        <v>105</v>
      </c>
      <c r="C50" s="729" t="s">
        <v>184</v>
      </c>
      <c r="D50" s="131" t="str">
        <f>IF(入力表!M44="○","○","－")</f>
        <v>－</v>
      </c>
      <c r="E50" s="731" t="s">
        <v>187</v>
      </c>
      <c r="F50" s="131" t="str">
        <f>IF(入力表!N44="○","○","－")</f>
        <v>－</v>
      </c>
      <c r="G50" s="733" t="s">
        <v>188</v>
      </c>
      <c r="H50" s="1076" t="str">
        <f>IF(入力表!O44="○","○","－")</f>
        <v>－</v>
      </c>
      <c r="I50" s="1077"/>
    </row>
    <row r="51" spans="2:9" ht="36" customHeight="1" thickBot="1" x14ac:dyDescent="0.2">
      <c r="B51" s="77" t="s">
        <v>132</v>
      </c>
      <c r="C51" s="730" t="s">
        <v>189</v>
      </c>
      <c r="D51" s="132">
        <f>+入力表!P44</f>
        <v>0</v>
      </c>
      <c r="E51" s="732" t="s">
        <v>190</v>
      </c>
      <c r="F51" s="132">
        <f>+入力表!Q44</f>
        <v>0</v>
      </c>
      <c r="G51" s="734" t="s">
        <v>191</v>
      </c>
      <c r="H51" s="1078">
        <f>+入力表!R44</f>
        <v>0</v>
      </c>
      <c r="I51" s="1079"/>
    </row>
    <row r="52" spans="2:9" ht="30" customHeight="1" x14ac:dyDescent="0.15">
      <c r="B52" s="8"/>
    </row>
    <row r="53" spans="2:9" ht="30" customHeight="1" x14ac:dyDescent="0.15">
      <c r="B53" s="8"/>
    </row>
    <row r="54" spans="2:9" ht="30" customHeight="1" x14ac:dyDescent="0.15">
      <c r="B54" s="8"/>
    </row>
    <row r="55" spans="2:9" ht="30" customHeight="1" x14ac:dyDescent="0.15">
      <c r="B55" s="8"/>
    </row>
    <row r="56" spans="2:9" ht="30" customHeight="1" x14ac:dyDescent="0.15">
      <c r="B56" s="8"/>
    </row>
    <row r="57" spans="2:9" ht="30" customHeight="1" x14ac:dyDescent="0.15">
      <c r="B57" s="8"/>
    </row>
    <row r="58" spans="2:9" ht="30" customHeight="1" x14ac:dyDescent="0.15">
      <c r="B58" s="8"/>
    </row>
    <row r="59" spans="2:9" ht="30" customHeight="1" x14ac:dyDescent="0.15">
      <c r="B59" s="8"/>
    </row>
    <row r="60" spans="2:9" ht="30" customHeight="1" x14ac:dyDescent="0.15">
      <c r="B60" s="8"/>
    </row>
    <row r="61" spans="2:9" ht="30" customHeight="1" x14ac:dyDescent="0.15">
      <c r="B61" s="8"/>
    </row>
    <row r="62" spans="2:9" ht="30" customHeight="1" x14ac:dyDescent="0.15">
      <c r="B62" s="8"/>
    </row>
    <row r="63" spans="2:9" ht="30" customHeight="1" x14ac:dyDescent="0.15">
      <c r="B63" s="8"/>
    </row>
    <row r="64" spans="2:9" ht="30" customHeight="1" x14ac:dyDescent="0.15">
      <c r="B64" s="8"/>
    </row>
    <row r="65" spans="2:2" x14ac:dyDescent="0.15">
      <c r="B65" s="8"/>
    </row>
    <row r="66" spans="2:2" x14ac:dyDescent="0.15">
      <c r="B66" s="8"/>
    </row>
    <row r="67" spans="2:2" x14ac:dyDescent="0.15">
      <c r="B67" s="8"/>
    </row>
    <row r="68" spans="2:2" x14ac:dyDescent="0.15">
      <c r="B68" s="8"/>
    </row>
    <row r="69" spans="2:2" x14ac:dyDescent="0.15">
      <c r="B69" s="8"/>
    </row>
    <row r="70" spans="2:2" x14ac:dyDescent="0.15">
      <c r="B70" s="8"/>
    </row>
    <row r="71" spans="2:2" x14ac:dyDescent="0.15">
      <c r="B71" s="8"/>
    </row>
    <row r="72" spans="2:2" x14ac:dyDescent="0.15">
      <c r="B72" s="8"/>
    </row>
  </sheetData>
  <sheetProtection sheet="1" objects="1" scenarios="1" formatCells="0" formatColumns="0" formatRows="0"/>
  <mergeCells count="61">
    <mergeCell ref="B39:B42"/>
    <mergeCell ref="D39:E39"/>
    <mergeCell ref="D41:E41"/>
    <mergeCell ref="D42:E42"/>
    <mergeCell ref="B43:B45"/>
    <mergeCell ref="D43:E43"/>
    <mergeCell ref="D44:E44"/>
    <mergeCell ref="D45:E45"/>
    <mergeCell ref="B20:B22"/>
    <mergeCell ref="G34:H34"/>
    <mergeCell ref="G35:H35"/>
    <mergeCell ref="D20:E20"/>
    <mergeCell ref="C11:D11"/>
    <mergeCell ref="D15:E15"/>
    <mergeCell ref="G20:I20"/>
    <mergeCell ref="D22:E22"/>
    <mergeCell ref="G22:I22"/>
    <mergeCell ref="D21:E21"/>
    <mergeCell ref="C29:I29"/>
    <mergeCell ref="C30:I30"/>
    <mergeCell ref="C31:I31"/>
    <mergeCell ref="C32:I32"/>
    <mergeCell ref="B35:B38"/>
    <mergeCell ref="H11:I11"/>
    <mergeCell ref="C3:I3"/>
    <mergeCell ref="C4:I4"/>
    <mergeCell ref="B16:B19"/>
    <mergeCell ref="D16:E16"/>
    <mergeCell ref="D18:E18"/>
    <mergeCell ref="D19:E19"/>
    <mergeCell ref="C8:I8"/>
    <mergeCell ref="B12:B15"/>
    <mergeCell ref="D14:E14"/>
    <mergeCell ref="C5:I5"/>
    <mergeCell ref="C6:I6"/>
    <mergeCell ref="D12:E12"/>
    <mergeCell ref="C7:I7"/>
    <mergeCell ref="F11:G11"/>
    <mergeCell ref="C9:I9"/>
    <mergeCell ref="G10:H10"/>
    <mergeCell ref="G12:H12"/>
    <mergeCell ref="H26:I26"/>
    <mergeCell ref="H27:I27"/>
    <mergeCell ref="G21:I21"/>
    <mergeCell ref="E13:I13"/>
    <mergeCell ref="E17:I17"/>
    <mergeCell ref="E23:I23"/>
    <mergeCell ref="E24:I24"/>
    <mergeCell ref="E25:I25"/>
    <mergeCell ref="H50:I50"/>
    <mergeCell ref="H51:I51"/>
    <mergeCell ref="G16:H16"/>
    <mergeCell ref="H28:I28"/>
    <mergeCell ref="G43:I43"/>
    <mergeCell ref="G44:I44"/>
    <mergeCell ref="G45:I45"/>
    <mergeCell ref="D35:E35"/>
    <mergeCell ref="D37:E37"/>
    <mergeCell ref="D38:E38"/>
    <mergeCell ref="C33:I33"/>
    <mergeCell ref="H49:I49"/>
  </mergeCells>
  <phoneticPr fontId="2"/>
  <printOptions horizontalCentered="1"/>
  <pageMargins left="0.59055118110236227" right="0.19685039370078741" top="0.39370078740157483" bottom="0.19685039370078741" header="0.23622047244094491" footer="0.11811023622047245"/>
  <pageSetup paperSize="9" fitToHeight="2" orientation="portrait" r:id="rId1"/>
  <headerFooter alignWithMargins="0">
    <oddHeader>&amp;R&amp;10&amp;F</oddHeader>
  </headerFooter>
  <rowBreaks count="1" manualBreakCount="1">
    <brk id="28" max="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view="pageBreakPreview" zoomScale="90" zoomScaleNormal="100" zoomScaleSheetLayoutView="90" workbookViewId="0"/>
  </sheetViews>
  <sheetFormatPr defaultRowHeight="13.5" x14ac:dyDescent="0.15"/>
  <cols>
    <col min="1" max="1" width="3.5" customWidth="1"/>
    <col min="2" max="2" width="11.25" style="1" customWidth="1"/>
    <col min="4" max="4" width="7.625" customWidth="1"/>
    <col min="5" max="6" width="4.625" customWidth="1"/>
    <col min="7" max="8" width="7.625" customWidth="1"/>
    <col min="9" max="10" width="4.625" customWidth="1"/>
    <col min="11" max="12" width="7.625" customWidth="1"/>
    <col min="13" max="13" width="4.625" customWidth="1"/>
  </cols>
  <sheetData>
    <row r="1" spans="1:13" ht="30.75" customHeight="1" x14ac:dyDescent="0.15">
      <c r="A1" s="2" t="s">
        <v>265</v>
      </c>
    </row>
    <row r="2" spans="1:13" ht="14.25" customHeight="1" thickBot="1" x14ac:dyDescent="0.2"/>
    <row r="3" spans="1:13" ht="39.75" customHeight="1" x14ac:dyDescent="0.15">
      <c r="B3" s="67" t="s">
        <v>57</v>
      </c>
      <c r="C3" s="1194" t="s">
        <v>84</v>
      </c>
      <c r="D3" s="1195"/>
      <c r="E3" s="1196">
        <f>入力表!B50</f>
        <v>0</v>
      </c>
      <c r="F3" s="1197"/>
      <c r="G3" s="1197"/>
      <c r="H3" s="1197"/>
      <c r="I3" s="1198"/>
      <c r="J3" s="1167" t="s">
        <v>510</v>
      </c>
      <c r="K3" s="1168"/>
      <c r="L3" s="1167">
        <f>入力表!C50</f>
        <v>0</v>
      </c>
      <c r="M3" s="1169"/>
    </row>
    <row r="4" spans="1:13" ht="36.75" customHeight="1" x14ac:dyDescent="0.15">
      <c r="B4" s="16" t="s">
        <v>19</v>
      </c>
      <c r="C4" s="1107">
        <f>入力表!D50</f>
        <v>0</v>
      </c>
      <c r="D4" s="1108"/>
      <c r="E4" s="1108"/>
      <c r="F4" s="1108"/>
      <c r="G4" s="1108"/>
      <c r="H4" s="1108"/>
      <c r="I4" s="1108"/>
      <c r="J4" s="1108"/>
      <c r="K4" s="1108"/>
      <c r="L4" s="1108"/>
      <c r="M4" s="1109"/>
    </row>
    <row r="5" spans="1:13" ht="36" customHeight="1" x14ac:dyDescent="0.15">
      <c r="B5" s="1202" t="s">
        <v>263</v>
      </c>
      <c r="C5" s="1205" t="s">
        <v>137</v>
      </c>
      <c r="D5" s="1206"/>
      <c r="E5" s="1204">
        <f>入力表!E50</f>
        <v>0</v>
      </c>
      <c r="F5" s="1127"/>
      <c r="G5" s="1127"/>
      <c r="H5" s="1127"/>
      <c r="I5" s="1127"/>
      <c r="J5" s="1127"/>
      <c r="K5" s="1127"/>
      <c r="L5" s="1127"/>
      <c r="M5" s="1128"/>
    </row>
    <row r="6" spans="1:13" ht="35.25" customHeight="1" x14ac:dyDescent="0.15">
      <c r="B6" s="1203"/>
      <c r="C6" s="696" t="s">
        <v>136</v>
      </c>
      <c r="D6" s="1204">
        <f>入力表!F50</f>
        <v>0</v>
      </c>
      <c r="E6" s="1127"/>
      <c r="F6" s="1127"/>
      <c r="G6" s="1127"/>
      <c r="H6" s="1127"/>
      <c r="I6" s="1127"/>
      <c r="J6" s="1127"/>
      <c r="K6" s="1127"/>
      <c r="L6" s="1127"/>
      <c r="M6" s="1128"/>
    </row>
    <row r="7" spans="1:13" ht="54" customHeight="1" x14ac:dyDescent="0.15">
      <c r="B7" s="18" t="s">
        <v>107</v>
      </c>
      <c r="C7" s="1126">
        <f>入力表!G50</f>
        <v>0</v>
      </c>
      <c r="D7" s="1127"/>
      <c r="E7" s="1127"/>
      <c r="F7" s="1127"/>
      <c r="G7" s="1127"/>
      <c r="H7" s="1127"/>
      <c r="I7" s="1127"/>
      <c r="J7" s="1127"/>
      <c r="K7" s="1127"/>
      <c r="L7" s="1127"/>
      <c r="M7" s="1128"/>
    </row>
    <row r="8" spans="1:13" ht="54" customHeight="1" x14ac:dyDescent="0.15">
      <c r="B8" s="140" t="s">
        <v>182</v>
      </c>
      <c r="C8" s="135" t="s">
        <v>259</v>
      </c>
      <c r="D8" s="53">
        <f>入力表!H50</f>
        <v>0</v>
      </c>
      <c r="E8" s="26" t="s">
        <v>22</v>
      </c>
      <c r="F8" s="1207" t="s">
        <v>256</v>
      </c>
      <c r="G8" s="1208"/>
      <c r="H8" s="137">
        <f>入力表!I50</f>
        <v>0</v>
      </c>
      <c r="I8" s="136" t="s">
        <v>22</v>
      </c>
      <c r="J8" s="1207" t="s">
        <v>257</v>
      </c>
      <c r="K8" s="1208"/>
      <c r="L8" s="53">
        <f>入力表!J50</f>
        <v>0</v>
      </c>
      <c r="M8" s="52" t="s">
        <v>22</v>
      </c>
    </row>
    <row r="9" spans="1:13" ht="54" customHeight="1" x14ac:dyDescent="0.15">
      <c r="B9" s="108" t="s">
        <v>181</v>
      </c>
      <c r="C9" s="138" t="s">
        <v>398</v>
      </c>
      <c r="D9" s="418">
        <f>入力表!L50</f>
        <v>0</v>
      </c>
      <c r="E9" s="106" t="s">
        <v>22</v>
      </c>
      <c r="F9" s="1209" t="s">
        <v>258</v>
      </c>
      <c r="G9" s="1210"/>
      <c r="H9" s="139">
        <f>+入力表!M50</f>
        <v>0</v>
      </c>
      <c r="I9" s="106" t="s">
        <v>22</v>
      </c>
      <c r="J9" s="1209" t="s">
        <v>40</v>
      </c>
      <c r="K9" s="1210"/>
      <c r="L9" s="139">
        <f>+入力表!N50</f>
        <v>0</v>
      </c>
      <c r="M9" s="107" t="s">
        <v>22</v>
      </c>
    </row>
    <row r="10" spans="1:13" ht="54" customHeight="1" x14ac:dyDescent="0.15">
      <c r="B10" s="81" t="s">
        <v>139</v>
      </c>
      <c r="C10" s="735" t="s">
        <v>86</v>
      </c>
      <c r="D10" s="1108">
        <f>入力表!O50</f>
        <v>0</v>
      </c>
      <c r="E10" s="1108"/>
      <c r="F10" s="1108"/>
      <c r="G10" s="1127"/>
      <c r="H10" s="1127"/>
      <c r="I10" s="1183" t="s">
        <v>260</v>
      </c>
      <c r="J10" s="1184"/>
      <c r="K10" s="1127">
        <f>入力表!P50</f>
        <v>0</v>
      </c>
      <c r="L10" s="1127"/>
      <c r="M10" s="1128"/>
    </row>
    <row r="11" spans="1:13" ht="37.5" customHeight="1" x14ac:dyDescent="0.15">
      <c r="B11" s="1199" t="s">
        <v>183</v>
      </c>
      <c r="C11" s="736" t="s">
        <v>86</v>
      </c>
      <c r="D11" s="1188">
        <f>入力表!Q50</f>
        <v>0</v>
      </c>
      <c r="E11" s="1188"/>
      <c r="F11" s="1188"/>
      <c r="G11" s="1190"/>
      <c r="H11" s="1190"/>
      <c r="I11" s="1185" t="s">
        <v>140</v>
      </c>
      <c r="J11" s="1186"/>
      <c r="K11" s="1187">
        <f>入力表!R50</f>
        <v>0</v>
      </c>
      <c r="L11" s="1188"/>
      <c r="M11" s="1189"/>
    </row>
    <row r="12" spans="1:13" ht="27.75" customHeight="1" thickBot="1" x14ac:dyDescent="0.2">
      <c r="B12" s="1200"/>
      <c r="C12" s="737" t="s">
        <v>110</v>
      </c>
      <c r="D12" s="1201">
        <f>入力表!S50</f>
        <v>0</v>
      </c>
      <c r="E12" s="1172"/>
      <c r="F12" s="1172"/>
      <c r="G12" s="1172"/>
      <c r="H12" s="1172"/>
      <c r="I12" s="1170" t="s">
        <v>87</v>
      </c>
      <c r="J12" s="1171"/>
      <c r="K12" s="1172">
        <f>入力表!T50</f>
        <v>0</v>
      </c>
      <c r="L12" s="1172"/>
      <c r="M12" s="1173"/>
    </row>
    <row r="13" spans="1:13" ht="62.25" customHeight="1" thickTop="1" x14ac:dyDescent="0.15">
      <c r="B13" s="310" t="s">
        <v>326</v>
      </c>
      <c r="C13" s="1191"/>
      <c r="D13" s="1192"/>
      <c r="E13" s="1192"/>
      <c r="F13" s="1192"/>
      <c r="G13" s="1192"/>
      <c r="H13" s="1192"/>
      <c r="I13" s="1192"/>
      <c r="J13" s="1192"/>
      <c r="K13" s="1192"/>
      <c r="L13" s="1192"/>
      <c r="M13" s="1193"/>
    </row>
    <row r="14" spans="1:13" s="238" customFormat="1" ht="98.25" customHeight="1" x14ac:dyDescent="0.15">
      <c r="B14" s="239" t="s">
        <v>327</v>
      </c>
      <c r="C14" s="1180"/>
      <c r="D14" s="1181"/>
      <c r="E14" s="1181"/>
      <c r="F14" s="1181"/>
      <c r="G14" s="1181"/>
      <c r="H14" s="1181"/>
      <c r="I14" s="1181"/>
      <c r="J14" s="1181"/>
      <c r="K14" s="1181"/>
      <c r="L14" s="1181"/>
      <c r="M14" s="1182"/>
    </row>
    <row r="15" spans="1:13" s="238" customFormat="1" ht="98.25" customHeight="1" x14ac:dyDescent="0.15">
      <c r="B15" s="240" t="s">
        <v>20</v>
      </c>
      <c r="C15" s="1177"/>
      <c r="D15" s="1178"/>
      <c r="E15" s="1178"/>
      <c r="F15" s="1178"/>
      <c r="G15" s="1178"/>
      <c r="H15" s="1178"/>
      <c r="I15" s="1178"/>
      <c r="J15" s="1178"/>
      <c r="K15" s="1178"/>
      <c r="L15" s="1178"/>
      <c r="M15" s="1179"/>
    </row>
    <row r="16" spans="1:13" s="238" customFormat="1" ht="61.5" customHeight="1" thickBot="1" x14ac:dyDescent="0.2">
      <c r="B16" s="241" t="s">
        <v>48</v>
      </c>
      <c r="C16" s="1174"/>
      <c r="D16" s="1175"/>
      <c r="E16" s="1175"/>
      <c r="F16" s="1175"/>
      <c r="G16" s="1175"/>
      <c r="H16" s="1175"/>
      <c r="I16" s="1175"/>
      <c r="J16" s="1175"/>
      <c r="K16" s="1175"/>
      <c r="L16" s="1175"/>
      <c r="M16" s="1176"/>
    </row>
    <row r="17" spans="2:2" x14ac:dyDescent="0.15">
      <c r="B17" s="143" t="s">
        <v>264</v>
      </c>
    </row>
  </sheetData>
  <sheetProtection formatCells="0" formatColumns="0" formatRows="0"/>
  <mergeCells count="28">
    <mergeCell ref="B11:B12"/>
    <mergeCell ref="D12:H12"/>
    <mergeCell ref="B5:B6"/>
    <mergeCell ref="D6:M6"/>
    <mergeCell ref="C7:M7"/>
    <mergeCell ref="C5:D5"/>
    <mergeCell ref="E5:M5"/>
    <mergeCell ref="K10:M10"/>
    <mergeCell ref="F8:G8"/>
    <mergeCell ref="F9:G9"/>
    <mergeCell ref="J8:K8"/>
    <mergeCell ref="J9:K9"/>
    <mergeCell ref="J3:K3"/>
    <mergeCell ref="L3:M3"/>
    <mergeCell ref="I12:J12"/>
    <mergeCell ref="K12:M12"/>
    <mergeCell ref="C16:M16"/>
    <mergeCell ref="C15:M15"/>
    <mergeCell ref="C14:M14"/>
    <mergeCell ref="C4:M4"/>
    <mergeCell ref="I10:J10"/>
    <mergeCell ref="I11:J11"/>
    <mergeCell ref="K11:M11"/>
    <mergeCell ref="D10:H10"/>
    <mergeCell ref="D11:H11"/>
    <mergeCell ref="C13:M13"/>
    <mergeCell ref="C3:D3"/>
    <mergeCell ref="E3:I3"/>
  </mergeCells>
  <phoneticPr fontId="2"/>
  <conditionalFormatting sqref="D8">
    <cfRule type="cellIs" dxfId="52" priority="1" stopIfTrue="1" operator="lessThan">
      <formula>2</formula>
    </cfRule>
  </conditionalFormatting>
  <printOptions horizontalCentered="1"/>
  <pageMargins left="0.59055118110236227" right="0.19685039370078741" top="0.39370078740157483" bottom="0.19685039370078741" header="0.23622047244094491" footer="0.11811023622047245"/>
  <pageSetup paperSize="9" orientation="portrait" r:id="rId1"/>
  <headerFooter alignWithMargins="0">
    <oddHeader>&amp;R&amp;10&amp;F</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view="pageBreakPreview" zoomScale="90" zoomScaleNormal="100" zoomScaleSheetLayoutView="90" workbookViewId="0"/>
  </sheetViews>
  <sheetFormatPr defaultRowHeight="13.5" x14ac:dyDescent="0.15"/>
  <cols>
    <col min="1" max="1" width="6.625" customWidth="1"/>
    <col min="2" max="2" width="14.625" customWidth="1"/>
    <col min="3" max="3" width="5.75" customWidth="1"/>
    <col min="4" max="5" width="4.625" customWidth="1"/>
    <col min="6" max="6" width="24.375" customWidth="1"/>
    <col min="7" max="8" width="4.625" customWidth="1"/>
    <col min="9" max="9" width="8.125" customWidth="1"/>
    <col min="10" max="12" width="5.5" customWidth="1"/>
    <col min="13" max="14" width="6.625" customWidth="1"/>
    <col min="15" max="15" width="31.375" customWidth="1"/>
    <col min="16" max="17" width="4.625" customWidth="1"/>
    <col min="19" max="19" width="7.625" hidden="1" customWidth="1"/>
    <col min="20" max="20" width="6" hidden="1" customWidth="1"/>
    <col min="21" max="21" width="0" hidden="1" customWidth="1"/>
  </cols>
  <sheetData>
    <row r="1" spans="1:20" ht="28.5" customHeight="1" x14ac:dyDescent="0.15">
      <c r="A1" s="58" t="s">
        <v>246</v>
      </c>
      <c r="C1" s="58"/>
      <c r="D1" s="58"/>
      <c r="E1" s="58"/>
      <c r="F1" s="58"/>
      <c r="G1" s="58"/>
      <c r="H1" s="58"/>
      <c r="I1" s="58"/>
      <c r="J1" s="58"/>
      <c r="K1" s="58"/>
      <c r="L1" s="58"/>
      <c r="M1" s="58"/>
      <c r="N1" s="58"/>
      <c r="O1" s="58"/>
      <c r="P1" s="58"/>
      <c r="Q1" s="58"/>
    </row>
    <row r="2" spans="1:20" ht="9" customHeight="1" x14ac:dyDescent="0.15">
      <c r="B2" s="58"/>
      <c r="C2" s="58"/>
      <c r="D2" s="58"/>
      <c r="E2" s="58"/>
      <c r="F2" s="58"/>
      <c r="G2" s="58"/>
      <c r="H2" s="58"/>
      <c r="I2" s="58"/>
      <c r="J2" s="58"/>
      <c r="K2" s="58"/>
      <c r="L2" s="58"/>
      <c r="M2" s="58"/>
      <c r="N2" s="58"/>
      <c r="O2" s="58"/>
      <c r="P2" s="58"/>
      <c r="Q2" s="58"/>
    </row>
    <row r="3" spans="1:20" ht="18" customHeight="1" x14ac:dyDescent="0.15">
      <c r="B3" s="28" t="s">
        <v>138</v>
      </c>
      <c r="D3" s="189">
        <f>入力表!H50</f>
        <v>0</v>
      </c>
      <c r="E3" s="109" t="s">
        <v>22</v>
      </c>
      <c r="F3" s="21"/>
      <c r="G3" s="110"/>
      <c r="H3" s="110"/>
      <c r="I3" s="110"/>
      <c r="J3" s="21"/>
      <c r="K3" s="21"/>
      <c r="L3" s="21"/>
      <c r="M3" s="1217" t="s">
        <v>275</v>
      </c>
      <c r="N3" s="1217"/>
      <c r="O3" s="163">
        <f>入力表!D50</f>
        <v>0</v>
      </c>
      <c r="P3" s="21"/>
      <c r="Q3" s="21"/>
    </row>
    <row r="4" spans="1:20" ht="18" customHeight="1" x14ac:dyDescent="0.15">
      <c r="G4" s="163"/>
      <c r="H4" s="163"/>
      <c r="I4" s="163"/>
      <c r="M4" s="1217" t="s">
        <v>33</v>
      </c>
      <c r="N4" s="1217"/>
      <c r="O4" s="163">
        <f>入力表!G6</f>
        <v>0</v>
      </c>
    </row>
    <row r="5" spans="1:20" ht="18" customHeight="1" thickBot="1" x14ac:dyDescent="0.2">
      <c r="B5" s="158" t="s">
        <v>261</v>
      </c>
      <c r="S5" s="180" t="s">
        <v>7</v>
      </c>
      <c r="T5" s="180" t="s">
        <v>8</v>
      </c>
    </row>
    <row r="6" spans="1:20" s="1" customFormat="1" ht="30" customHeight="1" thickTop="1" x14ac:dyDescent="0.15">
      <c r="A6" s="1211" t="s">
        <v>524</v>
      </c>
      <c r="B6" s="1228" t="s">
        <v>50</v>
      </c>
      <c r="C6" s="1218" t="s">
        <v>303</v>
      </c>
      <c r="D6" s="1213" t="s">
        <v>51</v>
      </c>
      <c r="E6" s="1214"/>
      <c r="F6" s="1215" t="s">
        <v>52</v>
      </c>
      <c r="G6" s="1213" t="s">
        <v>54</v>
      </c>
      <c r="H6" s="1214"/>
      <c r="I6" s="1225" t="s">
        <v>304</v>
      </c>
      <c r="J6" s="1226"/>
      <c r="K6" s="1226"/>
      <c r="L6" s="1227"/>
      <c r="M6" s="1223" t="s">
        <v>295</v>
      </c>
      <c r="N6" s="1224"/>
      <c r="O6" s="1220" t="s">
        <v>53</v>
      </c>
      <c r="P6" s="1213" t="s">
        <v>29</v>
      </c>
      <c r="Q6" s="1222"/>
      <c r="S6" s="181" t="s">
        <v>2</v>
      </c>
      <c r="T6" s="181" t="s">
        <v>3</v>
      </c>
    </row>
    <row r="7" spans="1:20" s="1" customFormat="1" ht="38.25" customHeight="1" thickBot="1" x14ac:dyDescent="0.2">
      <c r="A7" s="1212"/>
      <c r="B7" s="1229"/>
      <c r="C7" s="1219"/>
      <c r="D7" s="168" t="s">
        <v>147</v>
      </c>
      <c r="E7" s="164" t="s">
        <v>148</v>
      </c>
      <c r="F7" s="1216"/>
      <c r="G7" s="170" t="s">
        <v>149</v>
      </c>
      <c r="H7" s="169" t="s">
        <v>150</v>
      </c>
      <c r="I7" s="179" t="s">
        <v>305</v>
      </c>
      <c r="J7" s="171" t="s">
        <v>283</v>
      </c>
      <c r="K7" s="172" t="s">
        <v>289</v>
      </c>
      <c r="L7" s="161" t="s">
        <v>40</v>
      </c>
      <c r="M7" s="173" t="s">
        <v>296</v>
      </c>
      <c r="N7" s="161" t="s">
        <v>297</v>
      </c>
      <c r="O7" s="1221"/>
      <c r="P7" s="173" t="s">
        <v>10</v>
      </c>
      <c r="Q7" s="174" t="s">
        <v>40</v>
      </c>
      <c r="S7" s="181" t="s">
        <v>293</v>
      </c>
      <c r="T7" s="181" t="s">
        <v>4</v>
      </c>
    </row>
    <row r="8" spans="1:20" s="1" customFormat="1" ht="21" customHeight="1" thickTop="1" x14ac:dyDescent="0.15">
      <c r="A8" s="610"/>
      <c r="B8" s="611" t="s">
        <v>285</v>
      </c>
      <c r="C8" s="612">
        <v>40</v>
      </c>
      <c r="D8" s="613" t="s">
        <v>153</v>
      </c>
      <c r="E8" s="611"/>
      <c r="F8" s="691" t="s">
        <v>544</v>
      </c>
      <c r="G8" s="613" t="s">
        <v>153</v>
      </c>
      <c r="H8" s="611"/>
      <c r="I8" s="614" t="s">
        <v>293</v>
      </c>
      <c r="J8" s="615" t="s">
        <v>153</v>
      </c>
      <c r="K8" s="616"/>
      <c r="L8" s="611"/>
      <c r="M8" s="617" t="s">
        <v>154</v>
      </c>
      <c r="N8" s="618"/>
      <c r="O8" s="614" t="s">
        <v>156</v>
      </c>
      <c r="P8" s="613" t="s">
        <v>153</v>
      </c>
      <c r="Q8" s="619"/>
      <c r="S8" s="181" t="s">
        <v>298</v>
      </c>
      <c r="T8" s="181" t="s">
        <v>290</v>
      </c>
    </row>
    <row r="9" spans="1:20" s="1" customFormat="1" ht="21" customHeight="1" x14ac:dyDescent="0.15">
      <c r="A9" s="620"/>
      <c r="B9" s="621" t="s">
        <v>286</v>
      </c>
      <c r="C9" s="622">
        <v>26</v>
      </c>
      <c r="D9" s="623"/>
      <c r="E9" s="624" t="s">
        <v>284</v>
      </c>
      <c r="F9" s="625" t="s">
        <v>288</v>
      </c>
      <c r="G9" s="623" t="s">
        <v>284</v>
      </c>
      <c r="H9" s="624"/>
      <c r="I9" s="626" t="s">
        <v>1</v>
      </c>
      <c r="J9" s="627"/>
      <c r="K9" s="628" t="s">
        <v>300</v>
      </c>
      <c r="L9" s="624"/>
      <c r="M9" s="629" t="s">
        <v>291</v>
      </c>
      <c r="N9" s="630" t="s">
        <v>559</v>
      </c>
      <c r="O9" s="625" t="s">
        <v>9</v>
      </c>
      <c r="P9" s="631"/>
      <c r="Q9" s="632" t="s">
        <v>284</v>
      </c>
      <c r="S9" s="181" t="s">
        <v>1</v>
      </c>
      <c r="T9" s="181" t="s">
        <v>299</v>
      </c>
    </row>
    <row r="10" spans="1:20" s="210" customFormat="1" ht="21" customHeight="1" thickBot="1" x14ac:dyDescent="0.2">
      <c r="A10" s="633"/>
      <c r="B10" s="634" t="s">
        <v>383</v>
      </c>
      <c r="C10" s="635">
        <v>30</v>
      </c>
      <c r="D10" s="636" t="s">
        <v>384</v>
      </c>
      <c r="E10" s="637"/>
      <c r="F10" s="638" t="s">
        <v>385</v>
      </c>
      <c r="G10" s="636"/>
      <c r="H10" s="812" t="s">
        <v>556</v>
      </c>
      <c r="I10" s="643" t="s">
        <v>386</v>
      </c>
      <c r="J10" s="636"/>
      <c r="K10" s="639"/>
      <c r="L10" s="637" t="s">
        <v>387</v>
      </c>
      <c r="M10" s="813" t="s">
        <v>557</v>
      </c>
      <c r="N10" s="640" t="s">
        <v>294</v>
      </c>
      <c r="O10" s="638" t="s">
        <v>444</v>
      </c>
      <c r="P10" s="641" t="s">
        <v>284</v>
      </c>
      <c r="Q10" s="642"/>
      <c r="S10" s="225" t="s">
        <v>292</v>
      </c>
      <c r="T10" s="225" t="s">
        <v>5</v>
      </c>
    </row>
    <row r="11" spans="1:20" s="210" customFormat="1" ht="35.1" customHeight="1" thickTop="1" x14ac:dyDescent="0.15">
      <c r="A11" s="607">
        <v>1</v>
      </c>
      <c r="B11" s="227"/>
      <c r="C11" s="197"/>
      <c r="D11" s="226"/>
      <c r="E11" s="227"/>
      <c r="F11" s="200"/>
      <c r="G11" s="226"/>
      <c r="H11" s="227"/>
      <c r="I11" s="228"/>
      <c r="J11" s="229"/>
      <c r="K11" s="230"/>
      <c r="L11" s="227"/>
      <c r="M11" s="226"/>
      <c r="N11" s="227"/>
      <c r="O11" s="200"/>
      <c r="P11" s="226"/>
      <c r="Q11" s="231"/>
      <c r="S11" s="225" t="s">
        <v>40</v>
      </c>
      <c r="T11" s="225" t="s">
        <v>6</v>
      </c>
    </row>
    <row r="12" spans="1:20" s="210" customFormat="1" ht="35.1" customHeight="1" x14ac:dyDescent="0.15">
      <c r="A12" s="608">
        <v>2</v>
      </c>
      <c r="B12" s="227"/>
      <c r="C12" s="197"/>
      <c r="D12" s="226"/>
      <c r="E12" s="227"/>
      <c r="F12" s="200"/>
      <c r="G12" s="226"/>
      <c r="H12" s="227"/>
      <c r="I12" s="228"/>
      <c r="J12" s="229"/>
      <c r="K12" s="230"/>
      <c r="L12" s="227"/>
      <c r="M12" s="226"/>
      <c r="N12" s="227"/>
      <c r="O12" s="200"/>
      <c r="P12" s="226"/>
      <c r="Q12" s="231"/>
    </row>
    <row r="13" spans="1:20" s="210" customFormat="1" ht="35.1" customHeight="1" x14ac:dyDescent="0.15">
      <c r="A13" s="608">
        <v>3</v>
      </c>
      <c r="B13" s="227"/>
      <c r="C13" s="197"/>
      <c r="D13" s="226"/>
      <c r="E13" s="227"/>
      <c r="F13" s="200"/>
      <c r="G13" s="226"/>
      <c r="H13" s="227"/>
      <c r="I13" s="228"/>
      <c r="J13" s="229"/>
      <c r="K13" s="230"/>
      <c r="L13" s="227"/>
      <c r="M13" s="226"/>
      <c r="N13" s="227"/>
      <c r="O13" s="200"/>
      <c r="P13" s="226"/>
      <c r="Q13" s="231"/>
    </row>
    <row r="14" spans="1:20" s="210" customFormat="1" ht="35.1" customHeight="1" x14ac:dyDescent="0.15">
      <c r="A14" s="608">
        <v>4</v>
      </c>
      <c r="B14" s="227"/>
      <c r="C14" s="197"/>
      <c r="D14" s="226"/>
      <c r="E14" s="227"/>
      <c r="F14" s="200"/>
      <c r="G14" s="226"/>
      <c r="H14" s="227"/>
      <c r="I14" s="228"/>
      <c r="J14" s="229"/>
      <c r="K14" s="230"/>
      <c r="L14" s="227"/>
      <c r="M14" s="226"/>
      <c r="N14" s="227"/>
      <c r="O14" s="200"/>
      <c r="P14" s="226"/>
      <c r="Q14" s="231"/>
    </row>
    <row r="15" spans="1:20" s="210" customFormat="1" ht="35.1" customHeight="1" x14ac:dyDescent="0.15">
      <c r="A15" s="608">
        <v>5</v>
      </c>
      <c r="B15" s="227"/>
      <c r="C15" s="197"/>
      <c r="D15" s="226"/>
      <c r="E15" s="227"/>
      <c r="F15" s="200"/>
      <c r="G15" s="226"/>
      <c r="H15" s="227"/>
      <c r="I15" s="228"/>
      <c r="J15" s="229"/>
      <c r="K15" s="230"/>
      <c r="L15" s="227"/>
      <c r="M15" s="226"/>
      <c r="N15" s="227"/>
      <c r="O15" s="200"/>
      <c r="P15" s="226"/>
      <c r="Q15" s="231"/>
    </row>
    <row r="16" spans="1:20" s="210" customFormat="1" ht="35.1" customHeight="1" x14ac:dyDescent="0.15">
      <c r="A16" s="608">
        <v>6</v>
      </c>
      <c r="B16" s="227"/>
      <c r="C16" s="197"/>
      <c r="D16" s="226"/>
      <c r="E16" s="227"/>
      <c r="F16" s="200"/>
      <c r="G16" s="226"/>
      <c r="H16" s="227"/>
      <c r="I16" s="228"/>
      <c r="J16" s="229"/>
      <c r="K16" s="230"/>
      <c r="L16" s="227"/>
      <c r="M16" s="226"/>
      <c r="N16" s="227"/>
      <c r="O16" s="200"/>
      <c r="P16" s="226"/>
      <c r="Q16" s="231"/>
    </row>
    <row r="17" spans="1:17" s="210" customFormat="1" ht="35.1" customHeight="1" x14ac:dyDescent="0.15">
      <c r="A17" s="608">
        <v>7</v>
      </c>
      <c r="B17" s="227"/>
      <c r="C17" s="197"/>
      <c r="D17" s="226"/>
      <c r="E17" s="227"/>
      <c r="F17" s="200"/>
      <c r="G17" s="226"/>
      <c r="H17" s="227"/>
      <c r="I17" s="228"/>
      <c r="J17" s="229"/>
      <c r="K17" s="230"/>
      <c r="L17" s="227"/>
      <c r="M17" s="226"/>
      <c r="N17" s="227"/>
      <c r="O17" s="200"/>
      <c r="P17" s="226"/>
      <c r="Q17" s="231"/>
    </row>
    <row r="18" spans="1:17" s="210" customFormat="1" ht="35.1" customHeight="1" thickBot="1" x14ac:dyDescent="0.2">
      <c r="A18" s="609">
        <v>8</v>
      </c>
      <c r="B18" s="233"/>
      <c r="C18" s="203"/>
      <c r="D18" s="232"/>
      <c r="E18" s="233"/>
      <c r="F18" s="206"/>
      <c r="G18" s="232"/>
      <c r="H18" s="233"/>
      <c r="I18" s="234"/>
      <c r="J18" s="235"/>
      <c r="K18" s="236"/>
      <c r="L18" s="233"/>
      <c r="M18" s="232"/>
      <c r="N18" s="233"/>
      <c r="O18" s="206"/>
      <c r="P18" s="232"/>
      <c r="Q18" s="237"/>
    </row>
    <row r="19" spans="1:17" s="28" customFormat="1" ht="35.1" customHeight="1" thickTop="1" thickBot="1" x14ac:dyDescent="0.2">
      <c r="A19" s="644"/>
      <c r="B19" s="645" t="s">
        <v>152</v>
      </c>
      <c r="C19" s="190">
        <f>COUNTIF(C11:C18,"*")</f>
        <v>0</v>
      </c>
      <c r="D19" s="166" t="s">
        <v>22</v>
      </c>
      <c r="E19" s="167"/>
      <c r="F19" s="166"/>
      <c r="G19" s="166"/>
      <c r="H19" s="166"/>
      <c r="I19" s="166"/>
      <c r="J19" s="166"/>
      <c r="K19" s="166"/>
      <c r="L19" s="166"/>
      <c r="M19" s="166"/>
      <c r="N19" s="166"/>
      <c r="O19" s="166"/>
      <c r="P19" s="166"/>
      <c r="Q19" s="175"/>
    </row>
    <row r="20" spans="1:17" s="28" customFormat="1" ht="14.25" customHeight="1" thickTop="1" x14ac:dyDescent="0.15">
      <c r="A20" s="606"/>
      <c r="B20" s="41"/>
      <c r="C20" s="40"/>
      <c r="D20" s="187" t="str">
        <f>IF(C19=D3,"","＜ERROR＞講師人数が一致していません！")</f>
        <v/>
      </c>
      <c r="E20" s="40"/>
      <c r="F20" s="40"/>
      <c r="G20" s="40"/>
      <c r="H20" s="40"/>
      <c r="I20" s="40"/>
      <c r="J20" s="40"/>
      <c r="K20" s="40"/>
      <c r="L20" s="40"/>
      <c r="M20" s="40"/>
      <c r="N20" s="40"/>
      <c r="O20" s="40"/>
      <c r="P20" s="40"/>
      <c r="Q20" s="40"/>
    </row>
    <row r="21" spans="1:17" s="28" customFormat="1" ht="27" customHeight="1" x14ac:dyDescent="0.15">
      <c r="B21" s="41"/>
      <c r="C21" s="40"/>
      <c r="D21" s="157"/>
      <c r="E21" s="40"/>
      <c r="F21" s="40"/>
      <c r="G21" s="40"/>
      <c r="H21" s="40"/>
      <c r="I21" s="40"/>
      <c r="J21" s="40"/>
      <c r="K21" s="40"/>
      <c r="L21" s="40"/>
      <c r="M21" s="40"/>
      <c r="N21" s="40"/>
      <c r="O21" s="40"/>
      <c r="P21" s="40"/>
      <c r="Q21" s="40"/>
    </row>
    <row r="22" spans="1:17" s="28" customFormat="1" ht="23.25" customHeight="1" x14ac:dyDescent="0.15">
      <c r="B22" s="40" t="s">
        <v>282</v>
      </c>
      <c r="C22" s="40"/>
      <c r="D22" s="40"/>
      <c r="E22" s="40"/>
      <c r="F22" s="40"/>
      <c r="G22" s="40"/>
      <c r="H22" s="40"/>
      <c r="I22" s="40"/>
      <c r="J22" s="40"/>
      <c r="K22" s="40"/>
      <c r="L22" s="40"/>
      <c r="M22" s="40"/>
      <c r="N22" s="40"/>
      <c r="O22" s="40"/>
      <c r="P22" s="40"/>
      <c r="Q22" s="40"/>
    </row>
    <row r="23" spans="1:17" ht="27" customHeight="1" x14ac:dyDescent="0.15">
      <c r="B23" s="162" t="s">
        <v>280</v>
      </c>
      <c r="C23" s="3"/>
      <c r="D23" s="3"/>
      <c r="E23" s="3"/>
      <c r="F23" s="3"/>
      <c r="G23" s="3"/>
      <c r="H23" s="3"/>
      <c r="I23" s="3"/>
      <c r="J23" s="3"/>
      <c r="K23" s="3"/>
      <c r="L23" s="3"/>
      <c r="M23" s="3"/>
      <c r="N23" s="3"/>
      <c r="O23" s="3"/>
      <c r="P23" s="3"/>
      <c r="Q23" s="3"/>
    </row>
    <row r="24" spans="1:17" ht="18" customHeight="1" x14ac:dyDescent="0.15">
      <c r="B24" t="s">
        <v>55</v>
      </c>
    </row>
    <row r="25" spans="1:17" ht="18" customHeight="1" x14ac:dyDescent="0.15">
      <c r="B25" t="s">
        <v>307</v>
      </c>
    </row>
    <row r="26" spans="1:17" ht="18.75" customHeight="1" x14ac:dyDescent="0.15">
      <c r="B26" s="1123" t="s">
        <v>306</v>
      </c>
      <c r="C26" s="1123"/>
      <c r="D26" s="1123"/>
      <c r="E26" s="1123"/>
      <c r="F26" s="1123"/>
      <c r="G26" s="1123"/>
      <c r="H26" s="1123"/>
      <c r="I26" s="1123"/>
      <c r="J26" s="1123"/>
      <c r="K26" s="1123"/>
      <c r="L26" s="1123"/>
      <c r="M26" s="1123"/>
      <c r="N26" s="1123"/>
      <c r="O26" s="1123"/>
      <c r="P26" s="1123"/>
      <c r="Q26" s="1123"/>
    </row>
    <row r="27" spans="1:17" ht="18.75" customHeight="1" x14ac:dyDescent="0.15">
      <c r="B27" s="5" t="s">
        <v>308</v>
      </c>
      <c r="C27" s="114"/>
      <c r="D27" s="114"/>
      <c r="E27" s="114"/>
      <c r="F27" s="114"/>
      <c r="G27" s="114"/>
      <c r="H27" s="114"/>
      <c r="I27" s="114"/>
      <c r="J27" s="114"/>
      <c r="K27" s="114"/>
      <c r="L27" s="114"/>
      <c r="M27" s="114"/>
      <c r="N27" s="114"/>
      <c r="O27" s="114"/>
      <c r="P27" s="114"/>
      <c r="Q27" s="114"/>
    </row>
    <row r="28" spans="1:17" ht="18" customHeight="1" x14ac:dyDescent="0.15">
      <c r="B28" t="s">
        <v>309</v>
      </c>
    </row>
    <row r="29" spans="1:17" ht="18" customHeight="1" x14ac:dyDescent="0.15">
      <c r="B29" t="s">
        <v>310</v>
      </c>
    </row>
    <row r="30" spans="1:17" ht="18" customHeight="1" x14ac:dyDescent="0.15">
      <c r="B30" t="s">
        <v>0</v>
      </c>
    </row>
    <row r="31" spans="1:17" ht="18" customHeight="1" x14ac:dyDescent="0.15">
      <c r="B31" t="s">
        <v>301</v>
      </c>
    </row>
    <row r="32" spans="1:17" ht="18" customHeight="1" x14ac:dyDescent="0.15">
      <c r="B32" t="s">
        <v>281</v>
      </c>
    </row>
    <row r="33" spans="2:2" ht="18" customHeight="1" x14ac:dyDescent="0.15">
      <c r="B33" t="s">
        <v>11</v>
      </c>
    </row>
    <row r="34" spans="2:2" ht="18" customHeight="1" x14ac:dyDescent="0.15">
      <c r="B34" t="s">
        <v>12</v>
      </c>
    </row>
    <row r="35" spans="2:2" ht="18" customHeight="1" x14ac:dyDescent="0.15">
      <c r="B35" t="s">
        <v>453</v>
      </c>
    </row>
    <row r="36" spans="2:2" x14ac:dyDescent="0.15">
      <c r="B36" t="s">
        <v>450</v>
      </c>
    </row>
  </sheetData>
  <sheetProtection sheet="1" objects="1" scenarios="1" formatCells="0" formatColumns="0" formatRows="0" insertRows="0" deleteRows="0"/>
  <mergeCells count="13">
    <mergeCell ref="B26:Q26"/>
    <mergeCell ref="G6:H6"/>
    <mergeCell ref="C6:C7"/>
    <mergeCell ref="O6:O7"/>
    <mergeCell ref="P6:Q6"/>
    <mergeCell ref="M6:N6"/>
    <mergeCell ref="I6:L6"/>
    <mergeCell ref="B6:B7"/>
    <mergeCell ref="A6:A7"/>
    <mergeCell ref="D6:E6"/>
    <mergeCell ref="F6:F7"/>
    <mergeCell ref="M3:N3"/>
    <mergeCell ref="M4:N4"/>
  </mergeCells>
  <phoneticPr fontId="2"/>
  <dataValidations count="3">
    <dataValidation type="list" allowBlank="1" showInputMessage="1" showErrorMessage="1" prompt="リストから選択してください" sqref="I8:I18">
      <formula1>$S$6:$S$11</formula1>
    </dataValidation>
    <dataValidation type="list" allowBlank="1" showInputMessage="1" showErrorMessage="1" prompt="ﾘｽﾄから選択してください" sqref="K8:K18">
      <formula1>$T$6:$T$11</formula1>
    </dataValidation>
    <dataValidation type="list" allowBlank="1" showInputMessage="1" showErrorMessage="1" sqref="D11:E18 J11:J18 L11:L18 P11:Q18 G11:H18">
      <formula1>"○"</formula1>
    </dataValidation>
  </dataValidations>
  <printOptions horizontalCentered="1"/>
  <pageMargins left="0.59055118110236227" right="0.19685039370078741" top="0.39370078740157483" bottom="0.19685039370078741" header="0.23622047244094491" footer="0.11811023622047245"/>
  <pageSetup paperSize="9" scale="95" fitToHeight="2" orientation="landscape" r:id="rId1"/>
  <headerFooter alignWithMargins="0">
    <oddHeader>&amp;R&amp;10&amp;F</oddHeader>
  </headerFooter>
  <rowBreaks count="1" manualBreakCount="1">
    <brk id="20" max="1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Zeros="0" view="pageBreakPreview" zoomScale="90" zoomScaleNormal="100" zoomScaleSheetLayoutView="90" workbookViewId="0"/>
  </sheetViews>
  <sheetFormatPr defaultRowHeight="13.5" x14ac:dyDescent="0.15"/>
  <cols>
    <col min="1" max="1" width="3.5" customWidth="1"/>
    <col min="2" max="2" width="6.125" style="1" customWidth="1"/>
    <col min="3" max="3" width="4.375" style="1" customWidth="1"/>
    <col min="4" max="4" width="9.375" customWidth="1"/>
    <col min="5" max="5" width="11.625" customWidth="1"/>
    <col min="6" max="9" width="10.625" customWidth="1"/>
    <col min="10" max="10" width="8.625" customWidth="1"/>
  </cols>
  <sheetData>
    <row r="1" spans="1:12" ht="30.75" customHeight="1" x14ac:dyDescent="0.15">
      <c r="A1" s="2" t="s">
        <v>328</v>
      </c>
    </row>
    <row r="2" spans="1:12" ht="10.5" customHeight="1" thickBot="1" x14ac:dyDescent="0.2"/>
    <row r="3" spans="1:12" ht="29.25" customHeight="1" x14ac:dyDescent="0.15">
      <c r="B3" s="1231" t="s">
        <v>57</v>
      </c>
      <c r="C3" s="1232"/>
      <c r="D3" s="1230" t="s">
        <v>84</v>
      </c>
      <c r="E3" s="1168"/>
      <c r="F3" s="1167">
        <f>入力表!B50</f>
        <v>0</v>
      </c>
      <c r="G3" s="1168"/>
      <c r="H3" s="597" t="s">
        <v>510</v>
      </c>
      <c r="I3" s="1167">
        <f>入力表!C50</f>
        <v>0</v>
      </c>
      <c r="J3" s="1169"/>
    </row>
    <row r="4" spans="1:12" ht="29.25" customHeight="1" thickBot="1" x14ac:dyDescent="0.2">
      <c r="B4" s="1233" t="s">
        <v>19</v>
      </c>
      <c r="C4" s="1234"/>
      <c r="D4" s="1235">
        <f>入力表!D50</f>
        <v>0</v>
      </c>
      <c r="E4" s="1236"/>
      <c r="F4" s="1236"/>
      <c r="G4" s="1236"/>
      <c r="H4" s="1236"/>
      <c r="I4" s="1236"/>
      <c r="J4" s="1237"/>
    </row>
    <row r="5" spans="1:12" ht="19.5" customHeight="1" x14ac:dyDescent="0.15">
      <c r="B5" s="118"/>
      <c r="C5" s="118"/>
      <c r="D5" s="147"/>
      <c r="E5" s="147"/>
      <c r="F5" s="147"/>
      <c r="G5" s="147"/>
      <c r="H5" s="147"/>
      <c r="I5" s="147"/>
      <c r="J5" s="147"/>
    </row>
    <row r="6" spans="1:12" ht="36" customHeight="1" thickBot="1" x14ac:dyDescent="0.2">
      <c r="B6" s="61" t="s">
        <v>45</v>
      </c>
      <c r="C6" s="7"/>
      <c r="D6" s="20"/>
      <c r="E6" s="12" t="s">
        <v>354</v>
      </c>
      <c r="F6" s="3"/>
      <c r="G6" s="3"/>
      <c r="H6" s="6"/>
      <c r="I6" s="6"/>
      <c r="J6" s="6"/>
      <c r="K6" s="8"/>
      <c r="L6" s="8"/>
    </row>
    <row r="7" spans="1:12" ht="34.5" customHeight="1" thickBot="1" x14ac:dyDescent="0.2">
      <c r="B7" s="1248" t="s">
        <v>322</v>
      </c>
      <c r="C7" s="1249"/>
      <c r="D7" s="317">
        <f>+入力表!C13</f>
        <v>0</v>
      </c>
      <c r="E7" s="281"/>
      <c r="F7" s="280"/>
      <c r="G7" s="7"/>
      <c r="H7" s="280"/>
      <c r="I7" s="312"/>
      <c r="J7" s="280"/>
      <c r="K7" s="3"/>
    </row>
    <row r="8" spans="1:12" ht="30" customHeight="1" thickBot="1" x14ac:dyDescent="0.2">
      <c r="B8" s="313"/>
      <c r="C8" s="314"/>
      <c r="D8" s="315" t="s">
        <v>329</v>
      </c>
      <c r="E8" s="1250" t="s">
        <v>330</v>
      </c>
      <c r="F8" s="1251"/>
      <c r="G8" s="1251"/>
      <c r="H8" s="1251"/>
      <c r="I8" s="1252"/>
      <c r="J8" s="311" t="s">
        <v>21</v>
      </c>
    </row>
    <row r="9" spans="1:12" s="28" customFormat="1" ht="17.25" customHeight="1" x14ac:dyDescent="0.15">
      <c r="B9" s="1253" t="s">
        <v>341</v>
      </c>
      <c r="C9" s="1255" t="s">
        <v>331</v>
      </c>
      <c r="D9" s="318"/>
      <c r="E9" s="1257"/>
      <c r="F9" s="1258"/>
      <c r="G9" s="1258"/>
      <c r="H9" s="1258"/>
      <c r="I9" s="1259"/>
      <c r="J9" s="319"/>
    </row>
    <row r="10" spans="1:12" s="28" customFormat="1" ht="17.25" customHeight="1" x14ac:dyDescent="0.15">
      <c r="B10" s="1253"/>
      <c r="C10" s="1255"/>
      <c r="D10" s="320"/>
      <c r="E10" s="1240"/>
      <c r="F10" s="1181"/>
      <c r="G10" s="1181"/>
      <c r="H10" s="1181"/>
      <c r="I10" s="1241"/>
      <c r="J10" s="321"/>
    </row>
    <row r="11" spans="1:12" s="28" customFormat="1" ht="17.25" customHeight="1" x14ac:dyDescent="0.15">
      <c r="B11" s="1253"/>
      <c r="C11" s="1255"/>
      <c r="D11" s="320"/>
      <c r="E11" s="1242"/>
      <c r="F11" s="1243"/>
      <c r="G11" s="1243"/>
      <c r="H11" s="1243"/>
      <c r="I11" s="1244"/>
      <c r="J11" s="321"/>
    </row>
    <row r="12" spans="1:12" s="28" customFormat="1" ht="17.25" customHeight="1" x14ac:dyDescent="0.15">
      <c r="B12" s="1253"/>
      <c r="C12" s="1255"/>
      <c r="D12" s="320"/>
      <c r="E12" s="1242"/>
      <c r="F12" s="1243"/>
      <c r="G12" s="1243"/>
      <c r="H12" s="1243"/>
      <c r="I12" s="1244"/>
      <c r="J12" s="321"/>
    </row>
    <row r="13" spans="1:12" s="28" customFormat="1" ht="17.25" customHeight="1" x14ac:dyDescent="0.15">
      <c r="B13" s="1253"/>
      <c r="C13" s="1256"/>
      <c r="D13" s="322"/>
      <c r="E13" s="1245"/>
      <c r="F13" s="1246"/>
      <c r="G13" s="1246"/>
      <c r="H13" s="1246"/>
      <c r="I13" s="1247"/>
      <c r="J13" s="323"/>
    </row>
    <row r="14" spans="1:12" s="28" customFormat="1" ht="17.25" customHeight="1" x14ac:dyDescent="0.15">
      <c r="B14" s="1253"/>
      <c r="C14" s="1260" t="s">
        <v>332</v>
      </c>
      <c r="D14" s="324"/>
      <c r="E14" s="1240"/>
      <c r="F14" s="1181"/>
      <c r="G14" s="1181"/>
      <c r="H14" s="1181"/>
      <c r="I14" s="1241"/>
      <c r="J14" s="321"/>
    </row>
    <row r="15" spans="1:12" s="28" customFormat="1" ht="17.25" customHeight="1" x14ac:dyDescent="0.15">
      <c r="B15" s="1253"/>
      <c r="C15" s="1255"/>
      <c r="D15" s="320"/>
      <c r="E15" s="1240"/>
      <c r="F15" s="1181"/>
      <c r="G15" s="1181"/>
      <c r="H15" s="1181"/>
      <c r="I15" s="1241"/>
      <c r="J15" s="321"/>
    </row>
    <row r="16" spans="1:12" s="28" customFormat="1" ht="17.25" customHeight="1" x14ac:dyDescent="0.15">
      <c r="B16" s="1253"/>
      <c r="C16" s="1255"/>
      <c r="D16" s="320"/>
      <c r="E16" s="1242"/>
      <c r="F16" s="1243"/>
      <c r="G16" s="1243"/>
      <c r="H16" s="1243"/>
      <c r="I16" s="1244"/>
      <c r="J16" s="321"/>
    </row>
    <row r="17" spans="2:10" s="28" customFormat="1" ht="17.25" customHeight="1" x14ac:dyDescent="0.15">
      <c r="B17" s="1253"/>
      <c r="C17" s="1255"/>
      <c r="D17" s="320"/>
      <c r="E17" s="1242"/>
      <c r="F17" s="1243"/>
      <c r="G17" s="1243"/>
      <c r="H17" s="1243"/>
      <c r="I17" s="1244"/>
      <c r="J17" s="321"/>
    </row>
    <row r="18" spans="2:10" s="28" customFormat="1" ht="17.25" customHeight="1" x14ac:dyDescent="0.15">
      <c r="B18" s="1253"/>
      <c r="C18" s="1256"/>
      <c r="D18" s="322"/>
      <c r="E18" s="1245"/>
      <c r="F18" s="1246"/>
      <c r="G18" s="1246"/>
      <c r="H18" s="1246"/>
      <c r="I18" s="1247"/>
      <c r="J18" s="323"/>
    </row>
    <row r="19" spans="2:10" s="28" customFormat="1" ht="17.25" customHeight="1" x14ac:dyDescent="0.15">
      <c r="B19" s="1253"/>
      <c r="C19" s="1260" t="s">
        <v>333</v>
      </c>
      <c r="D19" s="324"/>
      <c r="E19" s="1240"/>
      <c r="F19" s="1181"/>
      <c r="G19" s="1181"/>
      <c r="H19" s="1181"/>
      <c r="I19" s="1241"/>
      <c r="J19" s="321"/>
    </row>
    <row r="20" spans="2:10" s="28" customFormat="1" ht="17.25" customHeight="1" x14ac:dyDescent="0.15">
      <c r="B20" s="1253"/>
      <c r="C20" s="1255"/>
      <c r="D20" s="320"/>
      <c r="E20" s="1240"/>
      <c r="F20" s="1181"/>
      <c r="G20" s="1181"/>
      <c r="H20" s="1181"/>
      <c r="I20" s="1241"/>
      <c r="J20" s="321"/>
    </row>
    <row r="21" spans="2:10" s="28" customFormat="1" ht="17.25" customHeight="1" x14ac:dyDescent="0.15">
      <c r="B21" s="1253"/>
      <c r="C21" s="1255"/>
      <c r="D21" s="320"/>
      <c r="E21" s="1242"/>
      <c r="F21" s="1243"/>
      <c r="G21" s="1243"/>
      <c r="H21" s="1243"/>
      <c r="I21" s="1244"/>
      <c r="J21" s="321"/>
    </row>
    <row r="22" spans="2:10" s="28" customFormat="1" ht="17.25" customHeight="1" x14ac:dyDescent="0.15">
      <c r="B22" s="1253"/>
      <c r="C22" s="1255"/>
      <c r="D22" s="320"/>
      <c r="E22" s="1242"/>
      <c r="F22" s="1243"/>
      <c r="G22" s="1243"/>
      <c r="H22" s="1243"/>
      <c r="I22" s="1244"/>
      <c r="J22" s="321"/>
    </row>
    <row r="23" spans="2:10" s="28" customFormat="1" ht="17.25" customHeight="1" x14ac:dyDescent="0.15">
      <c r="B23" s="1253"/>
      <c r="C23" s="1256"/>
      <c r="D23" s="322"/>
      <c r="E23" s="1245"/>
      <c r="F23" s="1246"/>
      <c r="G23" s="1246"/>
      <c r="H23" s="1246"/>
      <c r="I23" s="1247"/>
      <c r="J23" s="323"/>
    </row>
    <row r="24" spans="2:10" s="28" customFormat="1" ht="17.25" customHeight="1" x14ac:dyDescent="0.15">
      <c r="B24" s="1253"/>
      <c r="C24" s="1260" t="s">
        <v>334</v>
      </c>
      <c r="D24" s="324"/>
      <c r="E24" s="1240"/>
      <c r="F24" s="1181"/>
      <c r="G24" s="1181"/>
      <c r="H24" s="1181"/>
      <c r="I24" s="1241"/>
      <c r="J24" s="321"/>
    </row>
    <row r="25" spans="2:10" s="28" customFormat="1" ht="17.25" customHeight="1" x14ac:dyDescent="0.15">
      <c r="B25" s="1253"/>
      <c r="C25" s="1255"/>
      <c r="D25" s="320"/>
      <c r="E25" s="1240"/>
      <c r="F25" s="1181"/>
      <c r="G25" s="1181"/>
      <c r="H25" s="1181"/>
      <c r="I25" s="1241"/>
      <c r="J25" s="321"/>
    </row>
    <row r="26" spans="2:10" s="28" customFormat="1" ht="17.25" customHeight="1" x14ac:dyDescent="0.15">
      <c r="B26" s="1253"/>
      <c r="C26" s="1255"/>
      <c r="D26" s="320"/>
      <c r="E26" s="1242"/>
      <c r="F26" s="1243"/>
      <c r="G26" s="1243"/>
      <c r="H26" s="1243"/>
      <c r="I26" s="1244"/>
      <c r="J26" s="321"/>
    </row>
    <row r="27" spans="2:10" s="28" customFormat="1" ht="17.25" customHeight="1" x14ac:dyDescent="0.15">
      <c r="B27" s="1253"/>
      <c r="C27" s="1255"/>
      <c r="D27" s="320"/>
      <c r="E27" s="1242"/>
      <c r="F27" s="1243"/>
      <c r="G27" s="1243"/>
      <c r="H27" s="1243"/>
      <c r="I27" s="1244"/>
      <c r="J27" s="321"/>
    </row>
    <row r="28" spans="2:10" s="28" customFormat="1" ht="17.25" customHeight="1" x14ac:dyDescent="0.15">
      <c r="B28" s="1253"/>
      <c r="C28" s="1256"/>
      <c r="D28" s="322"/>
      <c r="E28" s="1245"/>
      <c r="F28" s="1246"/>
      <c r="G28" s="1246"/>
      <c r="H28" s="1246"/>
      <c r="I28" s="1247"/>
      <c r="J28" s="323"/>
    </row>
    <row r="29" spans="2:10" s="28" customFormat="1" ht="17.25" customHeight="1" x14ac:dyDescent="0.15">
      <c r="B29" s="1253"/>
      <c r="C29" s="1260" t="s">
        <v>335</v>
      </c>
      <c r="D29" s="324"/>
      <c r="E29" s="1240"/>
      <c r="F29" s="1181"/>
      <c r="G29" s="1181"/>
      <c r="H29" s="1181"/>
      <c r="I29" s="1241"/>
      <c r="J29" s="321"/>
    </row>
    <row r="30" spans="2:10" s="28" customFormat="1" ht="17.25" customHeight="1" x14ac:dyDescent="0.15">
      <c r="B30" s="1253"/>
      <c r="C30" s="1255"/>
      <c r="D30" s="320"/>
      <c r="E30" s="1240"/>
      <c r="F30" s="1181"/>
      <c r="G30" s="1181"/>
      <c r="H30" s="1181"/>
      <c r="I30" s="1241"/>
      <c r="J30" s="321"/>
    </row>
    <row r="31" spans="2:10" s="28" customFormat="1" ht="17.25" customHeight="1" x14ac:dyDescent="0.15">
      <c r="B31" s="1253"/>
      <c r="C31" s="1255"/>
      <c r="D31" s="320"/>
      <c r="E31" s="1242"/>
      <c r="F31" s="1243"/>
      <c r="G31" s="1243"/>
      <c r="H31" s="1243"/>
      <c r="I31" s="1244"/>
      <c r="J31" s="321"/>
    </row>
    <row r="32" spans="2:10" s="28" customFormat="1" ht="17.25" customHeight="1" x14ac:dyDescent="0.15">
      <c r="B32" s="1253"/>
      <c r="C32" s="1255"/>
      <c r="D32" s="320"/>
      <c r="E32" s="1242"/>
      <c r="F32" s="1243"/>
      <c r="G32" s="1243"/>
      <c r="H32" s="1243"/>
      <c r="I32" s="1244"/>
      <c r="J32" s="321"/>
    </row>
    <row r="33" spans="2:10" s="28" customFormat="1" ht="17.25" customHeight="1" thickBot="1" x14ac:dyDescent="0.2">
      <c r="B33" s="1253"/>
      <c r="C33" s="1256"/>
      <c r="D33" s="325"/>
      <c r="E33" s="1261"/>
      <c r="F33" s="1262"/>
      <c r="G33" s="1262"/>
      <c r="H33" s="1262"/>
      <c r="I33" s="1263"/>
      <c r="J33" s="326"/>
    </row>
    <row r="34" spans="2:10" s="28" customFormat="1" ht="31.5" customHeight="1" thickBot="1" x14ac:dyDescent="0.2">
      <c r="B34" s="1254"/>
      <c r="C34" s="99"/>
      <c r="D34" s="100"/>
      <c r="E34" s="27"/>
      <c r="F34" s="27"/>
      <c r="G34" s="27"/>
      <c r="H34" s="1238" t="s">
        <v>393</v>
      </c>
      <c r="I34" s="1239"/>
      <c r="J34" s="219">
        <f>SUM(J9:J33)</f>
        <v>0</v>
      </c>
    </row>
    <row r="35" spans="2:10" x14ac:dyDescent="0.15">
      <c r="B35" s="187" t="str">
        <f>IF(J34=D7,"","＜ERROR＞準備講習時間数が一致していません！")</f>
        <v/>
      </c>
    </row>
    <row r="36" spans="2:10" x14ac:dyDescent="0.15">
      <c r="B36" s="187"/>
    </row>
    <row r="37" spans="2:10" x14ac:dyDescent="0.15">
      <c r="B37" s="141" t="s">
        <v>359</v>
      </c>
    </row>
    <row r="38" spans="2:10" x14ac:dyDescent="0.15">
      <c r="B38" s="383" t="s">
        <v>360</v>
      </c>
      <c r="C38" s="158" t="s">
        <v>336</v>
      </c>
    </row>
    <row r="39" spans="2:10" x14ac:dyDescent="0.15">
      <c r="B39" s="383" t="s">
        <v>361</v>
      </c>
      <c r="C39" s="158" t="s">
        <v>337</v>
      </c>
    </row>
    <row r="40" spans="2:10" x14ac:dyDescent="0.15">
      <c r="B40" s="383" t="s">
        <v>362</v>
      </c>
      <c r="C40" s="158" t="s">
        <v>338</v>
      </c>
    </row>
    <row r="41" spans="2:10" x14ac:dyDescent="0.15">
      <c r="B41" s="383" t="s">
        <v>363</v>
      </c>
      <c r="C41" s="158" t="s">
        <v>339</v>
      </c>
    </row>
    <row r="42" spans="2:10" x14ac:dyDescent="0.15">
      <c r="B42" s="383" t="s">
        <v>364</v>
      </c>
      <c r="C42" s="158" t="s">
        <v>340</v>
      </c>
    </row>
    <row r="43" spans="2:10" x14ac:dyDescent="0.15">
      <c r="C43" s="316"/>
    </row>
    <row r="47" spans="2:10" ht="11.25" customHeight="1" x14ac:dyDescent="0.15"/>
  </sheetData>
  <sheetProtection sheet="1" objects="1" scenarios="1" formatCells="0" formatColumns="0" formatRows="0" insertRows="0" deleteRows="0"/>
  <mergeCells count="40">
    <mergeCell ref="C29:C33"/>
    <mergeCell ref="E29:I29"/>
    <mergeCell ref="E30:I30"/>
    <mergeCell ref="E31:I31"/>
    <mergeCell ref="E32:I32"/>
    <mergeCell ref="E33:I33"/>
    <mergeCell ref="C24:C28"/>
    <mergeCell ref="E24:I24"/>
    <mergeCell ref="E25:I25"/>
    <mergeCell ref="E26:I26"/>
    <mergeCell ref="E27:I27"/>
    <mergeCell ref="E28:I28"/>
    <mergeCell ref="B7:C7"/>
    <mergeCell ref="E8:I8"/>
    <mergeCell ref="B9:B34"/>
    <mergeCell ref="C9:C13"/>
    <mergeCell ref="E9:I9"/>
    <mergeCell ref="E10:I10"/>
    <mergeCell ref="E11:I11"/>
    <mergeCell ref="E12:I12"/>
    <mergeCell ref="E13:I13"/>
    <mergeCell ref="C14:C18"/>
    <mergeCell ref="C19:C23"/>
    <mergeCell ref="E19:I19"/>
    <mergeCell ref="E20:I20"/>
    <mergeCell ref="E21:I21"/>
    <mergeCell ref="E22:I22"/>
    <mergeCell ref="E23:I23"/>
    <mergeCell ref="H34:I34"/>
    <mergeCell ref="E14:I14"/>
    <mergeCell ref="E15:I15"/>
    <mergeCell ref="E16:I16"/>
    <mergeCell ref="E17:I17"/>
    <mergeCell ref="E18:I18"/>
    <mergeCell ref="F3:G3"/>
    <mergeCell ref="D3:E3"/>
    <mergeCell ref="B3:C3"/>
    <mergeCell ref="B4:C4"/>
    <mergeCell ref="I3:J3"/>
    <mergeCell ref="D4:J4"/>
  </mergeCells>
  <phoneticPr fontId="2"/>
  <conditionalFormatting sqref="D7">
    <cfRule type="cellIs" dxfId="51" priority="1" stopIfTrue="1" operator="notEqual">
      <formula>$J$34</formula>
    </cfRule>
  </conditionalFormatting>
  <conditionalFormatting sqref="J34">
    <cfRule type="cellIs" dxfId="50" priority="2" stopIfTrue="1" operator="notEqual">
      <formula>$D$7</formula>
    </cfRule>
    <cfRule type="cellIs" dxfId="49" priority="3" stopIfTrue="1" operator="lessThan">
      <formula>25</formula>
    </cfRule>
  </conditionalFormatting>
  <printOptions horizontalCentered="1"/>
  <pageMargins left="0.59055118110236227" right="0.19685039370078741" top="0.39370078740157483" bottom="0.19685039370078741" header="0.23622047244094491" footer="0.11811023622047245"/>
  <pageSetup paperSize="9" scale="97"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Zeros="0" view="pageBreakPreview" zoomScale="90" zoomScaleNormal="100" zoomScaleSheetLayoutView="90" workbookViewId="0"/>
  </sheetViews>
  <sheetFormatPr defaultRowHeight="13.5" x14ac:dyDescent="0.15"/>
  <cols>
    <col min="1" max="1" width="3.5" customWidth="1"/>
    <col min="2" max="2" width="6.125" style="1" customWidth="1"/>
    <col min="3" max="3" width="4.375" style="1" customWidth="1"/>
    <col min="4" max="4" width="9.375" customWidth="1"/>
    <col min="5" max="5" width="11.625" customWidth="1"/>
    <col min="6" max="9" width="10.625" customWidth="1"/>
    <col min="10" max="10" width="8.625" customWidth="1"/>
  </cols>
  <sheetData>
    <row r="1" spans="1:12" ht="30.75" customHeight="1" x14ac:dyDescent="0.15">
      <c r="A1" s="2" t="s">
        <v>342</v>
      </c>
    </row>
    <row r="2" spans="1:12" ht="10.5" customHeight="1" thickBot="1" x14ac:dyDescent="0.2"/>
    <row r="3" spans="1:12" ht="29.25" customHeight="1" x14ac:dyDescent="0.15">
      <c r="B3" s="1231" t="s">
        <v>57</v>
      </c>
      <c r="C3" s="1232"/>
      <c r="D3" s="1230" t="s">
        <v>84</v>
      </c>
      <c r="E3" s="1168"/>
      <c r="F3" s="1167">
        <f>入力表!B50</f>
        <v>0</v>
      </c>
      <c r="G3" s="1168"/>
      <c r="H3" s="597" t="s">
        <v>510</v>
      </c>
      <c r="I3" s="1167">
        <f>入力表!C50</f>
        <v>0</v>
      </c>
      <c r="J3" s="1169"/>
    </row>
    <row r="4" spans="1:12" ht="29.25" customHeight="1" thickBot="1" x14ac:dyDescent="0.2">
      <c r="B4" s="1233" t="s">
        <v>19</v>
      </c>
      <c r="C4" s="1234"/>
      <c r="D4" s="1235">
        <f>入力表!D50</f>
        <v>0</v>
      </c>
      <c r="E4" s="1236"/>
      <c r="F4" s="1236"/>
      <c r="G4" s="1236"/>
      <c r="H4" s="1236"/>
      <c r="I4" s="1236"/>
      <c r="J4" s="1237"/>
    </row>
    <row r="5" spans="1:12" ht="19.5" customHeight="1" x14ac:dyDescent="0.15">
      <c r="B5" s="118"/>
      <c r="C5" s="118"/>
      <c r="D5" s="147"/>
      <c r="E5" s="147"/>
      <c r="F5" s="147"/>
      <c r="G5" s="147"/>
      <c r="H5" s="147"/>
      <c r="I5" s="147"/>
      <c r="J5" s="147"/>
    </row>
    <row r="6" spans="1:12" ht="36" customHeight="1" thickBot="1" x14ac:dyDescent="0.2">
      <c r="B6" s="61" t="s">
        <v>45</v>
      </c>
      <c r="C6" s="7"/>
      <c r="D6" s="20"/>
      <c r="E6" s="119" t="s">
        <v>343</v>
      </c>
      <c r="F6" s="20"/>
      <c r="G6" s="20"/>
      <c r="H6" s="7" t="s">
        <v>79</v>
      </c>
      <c r="I6" s="7"/>
      <c r="J6" s="7"/>
      <c r="K6" s="8"/>
      <c r="L6" s="8"/>
    </row>
    <row r="7" spans="1:12" ht="13.5" customHeight="1" x14ac:dyDescent="0.15">
      <c r="B7" s="1298" t="s">
        <v>192</v>
      </c>
      <c r="C7" s="1299"/>
      <c r="D7" s="1306">
        <f>SUM(F8,H8)</f>
        <v>0</v>
      </c>
      <c r="E7" s="145"/>
      <c r="F7" s="146"/>
      <c r="G7" s="146"/>
      <c r="H7" s="149"/>
      <c r="I7" s="1308" t="s">
        <v>80</v>
      </c>
      <c r="J7" s="1304">
        <v>6</v>
      </c>
      <c r="K7" s="8"/>
      <c r="L7" s="8"/>
    </row>
    <row r="8" spans="1:12" ht="40.5" customHeight="1" x14ac:dyDescent="0.15">
      <c r="B8" s="1300"/>
      <c r="C8" s="1301"/>
      <c r="D8" s="1307"/>
      <c r="E8" s="148" t="s">
        <v>240</v>
      </c>
      <c r="F8" s="216">
        <f>+入力表!I13</f>
        <v>0</v>
      </c>
      <c r="G8" s="144" t="s">
        <v>241</v>
      </c>
      <c r="H8" s="217">
        <f>+入力表!J13</f>
        <v>0</v>
      </c>
      <c r="I8" s="1309"/>
      <c r="J8" s="1305"/>
    </row>
    <row r="9" spans="1:12" ht="30" customHeight="1" thickBot="1" x14ac:dyDescent="0.2">
      <c r="B9" s="62"/>
      <c r="C9" s="63"/>
      <c r="D9" s="1302" t="s">
        <v>157</v>
      </c>
      <c r="E9" s="1303"/>
      <c r="F9" s="1302" t="s">
        <v>28</v>
      </c>
      <c r="G9" s="1310"/>
      <c r="H9" s="1310"/>
      <c r="I9" s="1303"/>
      <c r="J9" s="4" t="s">
        <v>21</v>
      </c>
    </row>
    <row r="10" spans="1:12" s="210" customFormat="1" ht="18" customHeight="1" thickTop="1" x14ac:dyDescent="0.15">
      <c r="B10" s="1321" t="s">
        <v>487</v>
      </c>
      <c r="C10" s="1318" t="s">
        <v>485</v>
      </c>
      <c r="D10" s="1311"/>
      <c r="E10" s="1312"/>
      <c r="F10" s="1290"/>
      <c r="G10" s="1291"/>
      <c r="H10" s="1291"/>
      <c r="I10" s="1292"/>
      <c r="J10" s="212"/>
    </row>
    <row r="11" spans="1:12" s="210" customFormat="1" ht="18" customHeight="1" x14ac:dyDescent="0.15">
      <c r="B11" s="1322"/>
      <c r="C11" s="1319"/>
      <c r="D11" s="1273"/>
      <c r="E11" s="1313"/>
      <c r="F11" s="1293"/>
      <c r="G11" s="1294"/>
      <c r="H11" s="1294"/>
      <c r="I11" s="1295"/>
      <c r="J11" s="213"/>
    </row>
    <row r="12" spans="1:12" s="210" customFormat="1" ht="18" customHeight="1" x14ac:dyDescent="0.15">
      <c r="B12" s="1322"/>
      <c r="C12" s="1319"/>
      <c r="D12" s="1273"/>
      <c r="E12" s="1295"/>
      <c r="F12" s="1267"/>
      <c r="G12" s="1268"/>
      <c r="H12" s="1268"/>
      <c r="I12" s="1269"/>
      <c r="J12" s="213"/>
    </row>
    <row r="13" spans="1:12" s="210" customFormat="1" ht="18" customHeight="1" x14ac:dyDescent="0.15">
      <c r="B13" s="1322"/>
      <c r="C13" s="1319"/>
      <c r="D13" s="1273"/>
      <c r="E13" s="1295"/>
      <c r="F13" s="1267"/>
      <c r="G13" s="1268"/>
      <c r="H13" s="1268"/>
      <c r="I13" s="1269"/>
      <c r="J13" s="213"/>
    </row>
    <row r="14" spans="1:12" s="210" customFormat="1" ht="18" customHeight="1" x14ac:dyDescent="0.15">
      <c r="B14" s="1322"/>
      <c r="C14" s="1319"/>
      <c r="D14" s="1273"/>
      <c r="E14" s="1295"/>
      <c r="F14" s="1267"/>
      <c r="G14" s="1268"/>
      <c r="H14" s="1268"/>
      <c r="I14" s="1269"/>
      <c r="J14" s="213"/>
    </row>
    <row r="15" spans="1:12" s="210" customFormat="1" ht="18" customHeight="1" x14ac:dyDescent="0.15">
      <c r="B15" s="1322"/>
      <c r="C15" s="1319"/>
      <c r="D15" s="1273"/>
      <c r="E15" s="1295"/>
      <c r="F15" s="1267"/>
      <c r="G15" s="1268"/>
      <c r="H15" s="1268"/>
      <c r="I15" s="1269"/>
      <c r="J15" s="213"/>
    </row>
    <row r="16" spans="1:12" s="210" customFormat="1" ht="18" customHeight="1" x14ac:dyDescent="0.15">
      <c r="B16" s="1322"/>
      <c r="C16" s="1319"/>
      <c r="D16" s="1273"/>
      <c r="E16" s="1295"/>
      <c r="F16" s="1267"/>
      <c r="G16" s="1268"/>
      <c r="H16" s="1268"/>
      <c r="I16" s="1269"/>
      <c r="J16" s="213"/>
    </row>
    <row r="17" spans="2:10" s="210" customFormat="1" ht="18" customHeight="1" x14ac:dyDescent="0.15">
      <c r="B17" s="1322"/>
      <c r="C17" s="1319"/>
      <c r="D17" s="1273"/>
      <c r="E17" s="1295"/>
      <c r="F17" s="1267"/>
      <c r="G17" s="1268"/>
      <c r="H17" s="1268"/>
      <c r="I17" s="1269"/>
      <c r="J17" s="213"/>
    </row>
    <row r="18" spans="2:10" s="210" customFormat="1" ht="18" customHeight="1" x14ac:dyDescent="0.15">
      <c r="B18" s="1322"/>
      <c r="C18" s="1319"/>
      <c r="D18" s="1273"/>
      <c r="E18" s="1295"/>
      <c r="F18" s="1267"/>
      <c r="G18" s="1268"/>
      <c r="H18" s="1268"/>
      <c r="I18" s="1269"/>
      <c r="J18" s="213"/>
    </row>
    <row r="19" spans="2:10" s="210" customFormat="1" ht="18" customHeight="1" x14ac:dyDescent="0.15">
      <c r="B19" s="1322"/>
      <c r="C19" s="1319"/>
      <c r="D19" s="1273"/>
      <c r="E19" s="1295"/>
      <c r="F19" s="1267"/>
      <c r="G19" s="1268"/>
      <c r="H19" s="1268"/>
      <c r="I19" s="1269"/>
      <c r="J19" s="213"/>
    </row>
    <row r="20" spans="2:10" s="210" customFormat="1" ht="18" customHeight="1" x14ac:dyDescent="0.15">
      <c r="B20" s="1322"/>
      <c r="C20" s="1319"/>
      <c r="D20" s="1273"/>
      <c r="E20" s="1295"/>
      <c r="F20" s="1267"/>
      <c r="G20" s="1268"/>
      <c r="H20" s="1268"/>
      <c r="I20" s="1269"/>
      <c r="J20" s="213"/>
    </row>
    <row r="21" spans="2:10" s="210" customFormat="1" ht="18" customHeight="1" x14ac:dyDescent="0.15">
      <c r="B21" s="1322"/>
      <c r="C21" s="1319"/>
      <c r="D21" s="1273"/>
      <c r="E21" s="1295"/>
      <c r="F21" s="1267"/>
      <c r="G21" s="1268"/>
      <c r="H21" s="1268"/>
      <c r="I21" s="1269"/>
      <c r="J21" s="213"/>
    </row>
    <row r="22" spans="2:10" s="210" customFormat="1" ht="18" customHeight="1" x14ac:dyDescent="0.15">
      <c r="B22" s="1322"/>
      <c r="C22" s="1319"/>
      <c r="D22" s="1273"/>
      <c r="E22" s="1295"/>
      <c r="F22" s="1267"/>
      <c r="G22" s="1268"/>
      <c r="H22" s="1268"/>
      <c r="I22" s="1269"/>
      <c r="J22" s="213"/>
    </row>
    <row r="23" spans="2:10" s="210" customFormat="1" ht="18" customHeight="1" x14ac:dyDescent="0.15">
      <c r="B23" s="1322"/>
      <c r="C23" s="1319"/>
      <c r="D23" s="1273"/>
      <c r="E23" s="1295"/>
      <c r="F23" s="1267"/>
      <c r="G23" s="1268"/>
      <c r="H23" s="1268"/>
      <c r="I23" s="1269"/>
      <c r="J23" s="213"/>
    </row>
    <row r="24" spans="2:10" s="210" customFormat="1" ht="18" customHeight="1" x14ac:dyDescent="0.15">
      <c r="B24" s="1322"/>
      <c r="C24" s="1319"/>
      <c r="D24" s="1273"/>
      <c r="E24" s="1295"/>
      <c r="F24" s="1267"/>
      <c r="G24" s="1268"/>
      <c r="H24" s="1268"/>
      <c r="I24" s="1269"/>
      <c r="J24" s="213"/>
    </row>
    <row r="25" spans="2:10" s="210" customFormat="1" ht="18" customHeight="1" x14ac:dyDescent="0.15">
      <c r="B25" s="1322"/>
      <c r="C25" s="1319"/>
      <c r="D25" s="1273"/>
      <c r="E25" s="1295"/>
      <c r="F25" s="1267"/>
      <c r="G25" s="1268"/>
      <c r="H25" s="1268"/>
      <c r="I25" s="1269"/>
      <c r="J25" s="213"/>
    </row>
    <row r="26" spans="2:10" s="210" customFormat="1" ht="18" customHeight="1" x14ac:dyDescent="0.15">
      <c r="B26" s="1322"/>
      <c r="C26" s="1319"/>
      <c r="D26" s="1273"/>
      <c r="E26" s="1295"/>
      <c r="F26" s="1267"/>
      <c r="G26" s="1268"/>
      <c r="H26" s="1268"/>
      <c r="I26" s="1269"/>
      <c r="J26" s="213"/>
    </row>
    <row r="27" spans="2:10" s="210" customFormat="1" ht="18" customHeight="1" x14ac:dyDescent="0.15">
      <c r="B27" s="1322"/>
      <c r="C27" s="1319"/>
      <c r="D27" s="1273"/>
      <c r="E27" s="1295"/>
      <c r="F27" s="1267"/>
      <c r="G27" s="1268"/>
      <c r="H27" s="1268"/>
      <c r="I27" s="1269"/>
      <c r="J27" s="213"/>
    </row>
    <row r="28" spans="2:10" s="210" customFormat="1" ht="18" customHeight="1" x14ac:dyDescent="0.15">
      <c r="B28" s="1322"/>
      <c r="C28" s="1319"/>
      <c r="D28" s="1273"/>
      <c r="E28" s="1295"/>
      <c r="F28" s="1267"/>
      <c r="G28" s="1268"/>
      <c r="H28" s="1268"/>
      <c r="I28" s="1269"/>
      <c r="J28" s="213"/>
    </row>
    <row r="29" spans="2:10" s="210" customFormat="1" ht="18" customHeight="1" x14ac:dyDescent="0.15">
      <c r="B29" s="1322"/>
      <c r="C29" s="1319"/>
      <c r="D29" s="1273"/>
      <c r="E29" s="1295"/>
      <c r="F29" s="1267"/>
      <c r="G29" s="1268"/>
      <c r="H29" s="1268"/>
      <c r="I29" s="1269"/>
      <c r="J29" s="213"/>
    </row>
    <row r="30" spans="2:10" s="210" customFormat="1" ht="18" customHeight="1" x14ac:dyDescent="0.15">
      <c r="B30" s="1322"/>
      <c r="C30" s="1319"/>
      <c r="D30" s="1273"/>
      <c r="E30" s="1295"/>
      <c r="F30" s="1267"/>
      <c r="G30" s="1268"/>
      <c r="H30" s="1268"/>
      <c r="I30" s="1269"/>
      <c r="J30" s="213"/>
    </row>
    <row r="31" spans="2:10" s="210" customFormat="1" ht="18" customHeight="1" x14ac:dyDescent="0.15">
      <c r="B31" s="1322"/>
      <c r="C31" s="1319"/>
      <c r="D31" s="1273"/>
      <c r="E31" s="1295"/>
      <c r="F31" s="1267"/>
      <c r="G31" s="1268"/>
      <c r="H31" s="1268"/>
      <c r="I31" s="1269"/>
      <c r="J31" s="213"/>
    </row>
    <row r="32" spans="2:10" s="210" customFormat="1" ht="18" customHeight="1" x14ac:dyDescent="0.15">
      <c r="B32" s="1322"/>
      <c r="C32" s="1319"/>
      <c r="D32" s="1273"/>
      <c r="E32" s="1295"/>
      <c r="F32" s="1267"/>
      <c r="G32" s="1268"/>
      <c r="H32" s="1268"/>
      <c r="I32" s="1269"/>
      <c r="J32" s="213"/>
    </row>
    <row r="33" spans="2:11" s="210" customFormat="1" ht="18" customHeight="1" x14ac:dyDescent="0.15">
      <c r="B33" s="1322"/>
      <c r="C33" s="1319"/>
      <c r="D33" s="1273"/>
      <c r="E33" s="1295"/>
      <c r="F33" s="1267"/>
      <c r="G33" s="1268"/>
      <c r="H33" s="1268"/>
      <c r="I33" s="1269"/>
      <c r="J33" s="213"/>
    </row>
    <row r="34" spans="2:11" s="210" customFormat="1" ht="18" customHeight="1" x14ac:dyDescent="0.15">
      <c r="B34" s="1322"/>
      <c r="C34" s="1319"/>
      <c r="D34" s="1273"/>
      <c r="E34" s="1295"/>
      <c r="F34" s="1267"/>
      <c r="G34" s="1268"/>
      <c r="H34" s="1268"/>
      <c r="I34" s="1269"/>
      <c r="J34" s="213"/>
    </row>
    <row r="35" spans="2:11" s="210" customFormat="1" ht="18" customHeight="1" x14ac:dyDescent="0.15">
      <c r="B35" s="1322"/>
      <c r="C35" s="1319"/>
      <c r="D35" s="1273"/>
      <c r="E35" s="1295"/>
      <c r="F35" s="1267"/>
      <c r="G35" s="1268"/>
      <c r="H35" s="1268"/>
      <c r="I35" s="1269"/>
      <c r="J35" s="213"/>
    </row>
    <row r="36" spans="2:11" s="210" customFormat="1" ht="18" customHeight="1" x14ac:dyDescent="0.15">
      <c r="B36" s="1322"/>
      <c r="C36" s="1319"/>
      <c r="D36" s="1273"/>
      <c r="E36" s="1295"/>
      <c r="F36" s="1267"/>
      <c r="G36" s="1268"/>
      <c r="H36" s="1268"/>
      <c r="I36" s="1269"/>
      <c r="J36" s="213"/>
    </row>
    <row r="37" spans="2:11" s="210" customFormat="1" ht="18" customHeight="1" thickBot="1" x14ac:dyDescent="0.2">
      <c r="B37" s="1322"/>
      <c r="C37" s="1319"/>
      <c r="D37" s="1275"/>
      <c r="E37" s="1276"/>
      <c r="F37" s="1270"/>
      <c r="G37" s="1271"/>
      <c r="H37" s="1271"/>
      <c r="I37" s="1272"/>
      <c r="J37" s="214"/>
      <c r="K37" s="224"/>
    </row>
    <row r="38" spans="2:11" s="28" customFormat="1" ht="27" customHeight="1" thickTop="1" thickBot="1" x14ac:dyDescent="0.2">
      <c r="B38" s="1323"/>
      <c r="C38" s="1320"/>
      <c r="D38" s="1316"/>
      <c r="E38" s="1317"/>
      <c r="F38" s="509"/>
      <c r="G38" s="510"/>
      <c r="H38" s="1296" t="s">
        <v>266</v>
      </c>
      <c r="I38" s="1297"/>
      <c r="J38" s="511">
        <f>SUM(J10:J37)</f>
        <v>0</v>
      </c>
    </row>
    <row r="39" spans="2:11" s="210" customFormat="1" ht="18" customHeight="1" thickTop="1" x14ac:dyDescent="0.15">
      <c r="B39" s="1321" t="s">
        <v>487</v>
      </c>
      <c r="C39" s="1318" t="s">
        <v>488</v>
      </c>
      <c r="D39" s="1314"/>
      <c r="E39" s="1315"/>
      <c r="F39" s="1290"/>
      <c r="G39" s="1291"/>
      <c r="H39" s="1291"/>
      <c r="I39" s="1292"/>
      <c r="J39" s="212"/>
    </row>
    <row r="40" spans="2:11" s="210" customFormat="1" ht="18" customHeight="1" x14ac:dyDescent="0.15">
      <c r="B40" s="1322"/>
      <c r="C40" s="1319"/>
      <c r="D40" s="1273"/>
      <c r="E40" s="1274"/>
      <c r="F40" s="1293"/>
      <c r="G40" s="1294"/>
      <c r="H40" s="1294"/>
      <c r="I40" s="1295"/>
      <c r="J40" s="213"/>
    </row>
    <row r="41" spans="2:11" s="210" customFormat="1" ht="18" customHeight="1" x14ac:dyDescent="0.15">
      <c r="B41" s="1322"/>
      <c r="C41" s="1319"/>
      <c r="D41" s="1273"/>
      <c r="E41" s="1274"/>
      <c r="F41" s="1267"/>
      <c r="G41" s="1268"/>
      <c r="H41" s="1268"/>
      <c r="I41" s="1269"/>
      <c r="J41" s="213"/>
    </row>
    <row r="42" spans="2:11" s="210" customFormat="1" ht="18" customHeight="1" x14ac:dyDescent="0.15">
      <c r="B42" s="1322"/>
      <c r="C42" s="1319"/>
      <c r="D42" s="1273"/>
      <c r="E42" s="1274"/>
      <c r="F42" s="1267"/>
      <c r="G42" s="1268"/>
      <c r="H42" s="1268"/>
      <c r="I42" s="1269"/>
      <c r="J42" s="213"/>
    </row>
    <row r="43" spans="2:11" s="210" customFormat="1" ht="18" customHeight="1" x14ac:dyDescent="0.15">
      <c r="B43" s="1322"/>
      <c r="C43" s="1319"/>
      <c r="D43" s="1273"/>
      <c r="E43" s="1274"/>
      <c r="F43" s="1267"/>
      <c r="G43" s="1268"/>
      <c r="H43" s="1268"/>
      <c r="I43" s="1269"/>
      <c r="J43" s="213"/>
    </row>
    <row r="44" spans="2:11" s="210" customFormat="1" ht="18" customHeight="1" x14ac:dyDescent="0.15">
      <c r="B44" s="1322"/>
      <c r="C44" s="1319"/>
      <c r="D44" s="1273"/>
      <c r="E44" s="1274"/>
      <c r="F44" s="1267"/>
      <c r="G44" s="1268"/>
      <c r="H44" s="1268"/>
      <c r="I44" s="1269"/>
      <c r="J44" s="213"/>
    </row>
    <row r="45" spans="2:11" s="210" customFormat="1" ht="18" customHeight="1" x14ac:dyDescent="0.15">
      <c r="B45" s="1322"/>
      <c r="C45" s="1319"/>
      <c r="D45" s="1273"/>
      <c r="E45" s="1274"/>
      <c r="F45" s="1267"/>
      <c r="G45" s="1268"/>
      <c r="H45" s="1268"/>
      <c r="I45" s="1269"/>
      <c r="J45" s="213"/>
    </row>
    <row r="46" spans="2:11" s="210" customFormat="1" ht="18" customHeight="1" x14ac:dyDescent="0.15">
      <c r="B46" s="1322"/>
      <c r="C46" s="1319"/>
      <c r="D46" s="1273"/>
      <c r="E46" s="1274"/>
      <c r="F46" s="1267"/>
      <c r="G46" s="1268"/>
      <c r="H46" s="1268"/>
      <c r="I46" s="1269"/>
      <c r="J46" s="213"/>
    </row>
    <row r="47" spans="2:11" s="210" customFormat="1" ht="18" customHeight="1" x14ac:dyDescent="0.15">
      <c r="B47" s="1322"/>
      <c r="C47" s="1319"/>
      <c r="D47" s="1273"/>
      <c r="E47" s="1274"/>
      <c r="F47" s="1267"/>
      <c r="G47" s="1268"/>
      <c r="H47" s="1268"/>
      <c r="I47" s="1269"/>
      <c r="J47" s="213"/>
    </row>
    <row r="48" spans="2:11" s="210" customFormat="1" ht="18" customHeight="1" x14ac:dyDescent="0.15">
      <c r="B48" s="1322"/>
      <c r="C48" s="1319"/>
      <c r="D48" s="1273"/>
      <c r="E48" s="1274"/>
      <c r="F48" s="1267"/>
      <c r="G48" s="1268"/>
      <c r="H48" s="1268"/>
      <c r="I48" s="1269"/>
      <c r="J48" s="213"/>
    </row>
    <row r="49" spans="2:10" s="210" customFormat="1" ht="18" customHeight="1" x14ac:dyDescent="0.15">
      <c r="B49" s="1322"/>
      <c r="C49" s="1319"/>
      <c r="D49" s="1273"/>
      <c r="E49" s="1274"/>
      <c r="F49" s="1267"/>
      <c r="G49" s="1268"/>
      <c r="H49" s="1268"/>
      <c r="I49" s="1269"/>
      <c r="J49" s="213"/>
    </row>
    <row r="50" spans="2:10" s="210" customFormat="1" ht="18" customHeight="1" x14ac:dyDescent="0.15">
      <c r="B50" s="1322"/>
      <c r="C50" s="1319"/>
      <c r="D50" s="1273"/>
      <c r="E50" s="1274"/>
      <c r="F50" s="1267"/>
      <c r="G50" s="1268"/>
      <c r="H50" s="1268"/>
      <c r="I50" s="1269"/>
      <c r="J50" s="213"/>
    </row>
    <row r="51" spans="2:10" s="210" customFormat="1" ht="18" customHeight="1" x14ac:dyDescent="0.15">
      <c r="B51" s="1322"/>
      <c r="C51" s="1319"/>
      <c r="D51" s="1273"/>
      <c r="E51" s="1274"/>
      <c r="F51" s="1267"/>
      <c r="G51" s="1268"/>
      <c r="H51" s="1268"/>
      <c r="I51" s="1269"/>
      <c r="J51" s="213"/>
    </row>
    <row r="52" spans="2:10" s="210" customFormat="1" ht="18" customHeight="1" x14ac:dyDescent="0.15">
      <c r="B52" s="1322"/>
      <c r="C52" s="1319"/>
      <c r="D52" s="1273"/>
      <c r="E52" s="1274"/>
      <c r="F52" s="1267"/>
      <c r="G52" s="1268"/>
      <c r="H52" s="1268"/>
      <c r="I52" s="1269"/>
      <c r="J52" s="213"/>
    </row>
    <row r="53" spans="2:10" s="210" customFormat="1" ht="18" customHeight="1" x14ac:dyDescent="0.15">
      <c r="B53" s="1322"/>
      <c r="C53" s="1319"/>
      <c r="D53" s="1273"/>
      <c r="E53" s="1274"/>
      <c r="F53" s="1267"/>
      <c r="G53" s="1268"/>
      <c r="H53" s="1268"/>
      <c r="I53" s="1269"/>
      <c r="J53" s="213"/>
    </row>
    <row r="54" spans="2:10" s="210" customFormat="1" ht="18" customHeight="1" x14ac:dyDescent="0.15">
      <c r="B54" s="1322"/>
      <c r="C54" s="1319"/>
      <c r="D54" s="1273"/>
      <c r="E54" s="1274"/>
      <c r="F54" s="1267"/>
      <c r="G54" s="1268"/>
      <c r="H54" s="1268"/>
      <c r="I54" s="1269"/>
      <c r="J54" s="213"/>
    </row>
    <row r="55" spans="2:10" s="210" customFormat="1" ht="18" customHeight="1" x14ac:dyDescent="0.15">
      <c r="B55" s="1322"/>
      <c r="C55" s="1319"/>
      <c r="D55" s="1273"/>
      <c r="E55" s="1274"/>
      <c r="F55" s="1267"/>
      <c r="G55" s="1268"/>
      <c r="H55" s="1268"/>
      <c r="I55" s="1269"/>
      <c r="J55" s="213"/>
    </row>
    <row r="56" spans="2:10" s="210" customFormat="1" ht="18" customHeight="1" x14ac:dyDescent="0.15">
      <c r="B56" s="1322"/>
      <c r="C56" s="1319"/>
      <c r="D56" s="1273"/>
      <c r="E56" s="1274"/>
      <c r="F56" s="1267"/>
      <c r="G56" s="1268"/>
      <c r="H56" s="1268"/>
      <c r="I56" s="1269"/>
      <c r="J56" s="213"/>
    </row>
    <row r="57" spans="2:10" s="210" customFormat="1" ht="18" customHeight="1" x14ac:dyDescent="0.15">
      <c r="B57" s="1322"/>
      <c r="C57" s="1319"/>
      <c r="D57" s="1273"/>
      <c r="E57" s="1274"/>
      <c r="F57" s="1267"/>
      <c r="G57" s="1268"/>
      <c r="H57" s="1268"/>
      <c r="I57" s="1269"/>
      <c r="J57" s="213"/>
    </row>
    <row r="58" spans="2:10" s="210" customFormat="1" ht="18" customHeight="1" x14ac:dyDescent="0.15">
      <c r="B58" s="1322"/>
      <c r="C58" s="1319"/>
      <c r="D58" s="1273"/>
      <c r="E58" s="1274"/>
      <c r="F58" s="1267"/>
      <c r="G58" s="1268"/>
      <c r="H58" s="1268"/>
      <c r="I58" s="1269"/>
      <c r="J58" s="213"/>
    </row>
    <row r="59" spans="2:10" s="210" customFormat="1" ht="18" customHeight="1" x14ac:dyDescent="0.15">
      <c r="B59" s="1322"/>
      <c r="C59" s="1319"/>
      <c r="D59" s="1273"/>
      <c r="E59" s="1274"/>
      <c r="F59" s="1267"/>
      <c r="G59" s="1268"/>
      <c r="H59" s="1268"/>
      <c r="I59" s="1269"/>
      <c r="J59" s="213"/>
    </row>
    <row r="60" spans="2:10" s="210" customFormat="1" ht="18" customHeight="1" x14ac:dyDescent="0.15">
      <c r="B60" s="1322"/>
      <c r="C60" s="1319"/>
      <c r="D60" s="1273"/>
      <c r="E60" s="1274"/>
      <c r="F60" s="1267"/>
      <c r="G60" s="1268"/>
      <c r="H60" s="1268"/>
      <c r="I60" s="1269"/>
      <c r="J60" s="213"/>
    </row>
    <row r="61" spans="2:10" s="210" customFormat="1" ht="18" customHeight="1" x14ac:dyDescent="0.15">
      <c r="B61" s="1322"/>
      <c r="C61" s="1319"/>
      <c r="D61" s="1273"/>
      <c r="E61" s="1274"/>
      <c r="F61" s="1267"/>
      <c r="G61" s="1268"/>
      <c r="H61" s="1268"/>
      <c r="I61" s="1269"/>
      <c r="J61" s="213"/>
    </row>
    <row r="62" spans="2:10" s="210" customFormat="1" ht="18" customHeight="1" x14ac:dyDescent="0.15">
      <c r="B62" s="1322"/>
      <c r="C62" s="1319"/>
      <c r="D62" s="1273"/>
      <c r="E62" s="1274"/>
      <c r="F62" s="1267"/>
      <c r="G62" s="1268"/>
      <c r="H62" s="1268"/>
      <c r="I62" s="1269"/>
      <c r="J62" s="213"/>
    </row>
    <row r="63" spans="2:10" s="210" customFormat="1" ht="18" customHeight="1" x14ac:dyDescent="0.15">
      <c r="B63" s="1322"/>
      <c r="C63" s="1319"/>
      <c r="D63" s="1273"/>
      <c r="E63" s="1274"/>
      <c r="F63" s="1267"/>
      <c r="G63" s="1268"/>
      <c r="H63" s="1268"/>
      <c r="I63" s="1269"/>
      <c r="J63" s="213"/>
    </row>
    <row r="64" spans="2:10" s="210" customFormat="1" ht="18" customHeight="1" x14ac:dyDescent="0.15">
      <c r="B64" s="1322"/>
      <c r="C64" s="1319"/>
      <c r="D64" s="1273"/>
      <c r="E64" s="1274"/>
      <c r="F64" s="1267"/>
      <c r="G64" s="1268"/>
      <c r="H64" s="1268"/>
      <c r="I64" s="1269"/>
      <c r="J64" s="213"/>
    </row>
    <row r="65" spans="2:10" s="210" customFormat="1" ht="18" customHeight="1" x14ac:dyDescent="0.15">
      <c r="B65" s="1322"/>
      <c r="C65" s="1319"/>
      <c r="D65" s="1273"/>
      <c r="E65" s="1274"/>
      <c r="F65" s="1267"/>
      <c r="G65" s="1268"/>
      <c r="H65" s="1268"/>
      <c r="I65" s="1269"/>
      <c r="J65" s="213"/>
    </row>
    <row r="66" spans="2:10" s="210" customFormat="1" ht="18" customHeight="1" thickBot="1" x14ac:dyDescent="0.2">
      <c r="B66" s="1322"/>
      <c r="C66" s="1319"/>
      <c r="D66" s="1275"/>
      <c r="E66" s="1276"/>
      <c r="F66" s="1270"/>
      <c r="G66" s="1271"/>
      <c r="H66" s="1271"/>
      <c r="I66" s="1272"/>
      <c r="J66" s="214"/>
    </row>
    <row r="67" spans="2:10" s="28" customFormat="1" ht="27" customHeight="1" thickTop="1" thickBot="1" x14ac:dyDescent="0.2">
      <c r="B67" s="1323"/>
      <c r="C67" s="1320"/>
      <c r="D67" s="1286"/>
      <c r="E67" s="1287"/>
      <c r="F67" s="29"/>
      <c r="G67" s="30"/>
      <c r="H67" s="1288" t="s">
        <v>267</v>
      </c>
      <c r="I67" s="1289"/>
      <c r="J67" s="218">
        <f>SUM(J39:J66)</f>
        <v>0</v>
      </c>
    </row>
    <row r="68" spans="2:10" s="28" customFormat="1" ht="31.5" customHeight="1" thickBot="1" x14ac:dyDescent="0.2">
      <c r="B68" s="223"/>
      <c r="C68" s="99"/>
      <c r="D68" s="100"/>
      <c r="E68" s="100"/>
      <c r="F68" s="100"/>
      <c r="G68" s="100"/>
      <c r="H68" s="1324" t="s">
        <v>389</v>
      </c>
      <c r="I68" s="1325"/>
      <c r="J68" s="219">
        <f>J38+J67</f>
        <v>0</v>
      </c>
    </row>
    <row r="69" spans="2:10" ht="18" customHeight="1" x14ac:dyDescent="0.15">
      <c r="B69" s="1264" t="s">
        <v>40</v>
      </c>
      <c r="C69" s="1277"/>
      <c r="D69" s="1280"/>
      <c r="E69" s="1281"/>
      <c r="F69" s="59" t="s">
        <v>65</v>
      </c>
      <c r="G69" s="37"/>
      <c r="H69" s="37"/>
      <c r="I69" s="37"/>
      <c r="J69" s="220">
        <v>3</v>
      </c>
    </row>
    <row r="70" spans="2:10" ht="18" customHeight="1" x14ac:dyDescent="0.15">
      <c r="B70" s="1265"/>
      <c r="C70" s="1278"/>
      <c r="D70" s="1282"/>
      <c r="E70" s="1283"/>
      <c r="F70" s="60" t="s">
        <v>66</v>
      </c>
      <c r="G70" s="3"/>
      <c r="H70" s="3"/>
      <c r="I70" s="3"/>
      <c r="J70" s="221">
        <v>3</v>
      </c>
    </row>
    <row r="71" spans="2:10" ht="18" customHeight="1" thickBot="1" x14ac:dyDescent="0.2">
      <c r="B71" s="1266"/>
      <c r="C71" s="1279"/>
      <c r="D71" s="1284"/>
      <c r="E71" s="1285"/>
      <c r="F71" s="38"/>
      <c r="G71" s="39"/>
      <c r="H71" s="39"/>
      <c r="I71" s="39"/>
      <c r="J71" s="222">
        <f>SUM(J69:J70)</f>
        <v>6</v>
      </c>
    </row>
    <row r="72" spans="2:10" ht="8.25" customHeight="1" x14ac:dyDescent="0.15"/>
    <row r="73" spans="2:10" x14ac:dyDescent="0.15">
      <c r="B73" s="187" t="str">
        <f>IF(J38=F8,"","＜ERROR＞学科時間数が一致していません！")</f>
        <v/>
      </c>
    </row>
    <row r="74" spans="2:10" x14ac:dyDescent="0.15">
      <c r="B74" s="187" t="str">
        <f>IF(J67=H8,"","＜ERROR＞実技時間数が一致していません！")</f>
        <v/>
      </c>
    </row>
    <row r="78" spans="2:10" ht="11.25" customHeight="1" x14ac:dyDescent="0.15"/>
  </sheetData>
  <sheetProtection sheet="1" objects="1" scenarios="1" formatCells="0" formatColumns="0" formatRows="0" insertRows="0" deleteRows="0"/>
  <mergeCells count="136">
    <mergeCell ref="C10:C38"/>
    <mergeCell ref="B10:B38"/>
    <mergeCell ref="C39:C67"/>
    <mergeCell ref="B39:B67"/>
    <mergeCell ref="F57:I57"/>
    <mergeCell ref="D58:E58"/>
    <mergeCell ref="F58:I58"/>
    <mergeCell ref="D56:E56"/>
    <mergeCell ref="H68:I68"/>
    <mergeCell ref="F63:I63"/>
    <mergeCell ref="D59:E59"/>
    <mergeCell ref="F59:I59"/>
    <mergeCell ref="D60:E60"/>
    <mergeCell ref="F60:I60"/>
    <mergeCell ref="D61:E61"/>
    <mergeCell ref="F61:I61"/>
    <mergeCell ref="D62:E62"/>
    <mergeCell ref="F62:I62"/>
    <mergeCell ref="F47:I47"/>
    <mergeCell ref="F44:I44"/>
    <mergeCell ref="F53:I53"/>
    <mergeCell ref="D54:E54"/>
    <mergeCell ref="F54:I54"/>
    <mergeCell ref="D55:E55"/>
    <mergeCell ref="D44:E44"/>
    <mergeCell ref="D45:E45"/>
    <mergeCell ref="D46:E46"/>
    <mergeCell ref="D47:E47"/>
    <mergeCell ref="D57:E57"/>
    <mergeCell ref="F55:I55"/>
    <mergeCell ref="D53:E53"/>
    <mergeCell ref="F56:I56"/>
    <mergeCell ref="D35:E35"/>
    <mergeCell ref="D36:E36"/>
    <mergeCell ref="D37:E37"/>
    <mergeCell ref="D39:E39"/>
    <mergeCell ref="D38:E38"/>
    <mergeCell ref="D40:E40"/>
    <mergeCell ref="D41:E41"/>
    <mergeCell ref="D42:E42"/>
    <mergeCell ref="F36:I36"/>
    <mergeCell ref="D43:E43"/>
    <mergeCell ref="D19:E19"/>
    <mergeCell ref="D33:E33"/>
    <mergeCell ref="D34:E34"/>
    <mergeCell ref="D20:E20"/>
    <mergeCell ref="D28:E28"/>
    <mergeCell ref="D23:E23"/>
    <mergeCell ref="D26:E26"/>
    <mergeCell ref="D32:E32"/>
    <mergeCell ref="D21:E21"/>
    <mergeCell ref="D22:E22"/>
    <mergeCell ref="D24:E24"/>
    <mergeCell ref="D25:E25"/>
    <mergeCell ref="D27:E27"/>
    <mergeCell ref="D31:E31"/>
    <mergeCell ref="D29:E29"/>
    <mergeCell ref="D30:E30"/>
    <mergeCell ref="D10:E10"/>
    <mergeCell ref="D11:E11"/>
    <mergeCell ref="D12:E12"/>
    <mergeCell ref="D13:E13"/>
    <mergeCell ref="D18:E18"/>
    <mergeCell ref="D14:E14"/>
    <mergeCell ref="D15:E15"/>
    <mergeCell ref="D16:E16"/>
    <mergeCell ref="D17:E17"/>
    <mergeCell ref="B3:C3"/>
    <mergeCell ref="B4:C4"/>
    <mergeCell ref="B7:C8"/>
    <mergeCell ref="D9:E9"/>
    <mergeCell ref="I3:J3"/>
    <mergeCell ref="D4:J4"/>
    <mergeCell ref="J7:J8"/>
    <mergeCell ref="D7:D8"/>
    <mergeCell ref="I7:I8"/>
    <mergeCell ref="F9:I9"/>
    <mergeCell ref="F3:G3"/>
    <mergeCell ref="D3:E3"/>
    <mergeCell ref="F13:I13"/>
    <mergeCell ref="F15:I15"/>
    <mergeCell ref="F33:I33"/>
    <mergeCell ref="F35:I35"/>
    <mergeCell ref="F14:I14"/>
    <mergeCell ref="F16:I16"/>
    <mergeCell ref="F17:I17"/>
    <mergeCell ref="F10:I10"/>
    <mergeCell ref="F11:I11"/>
    <mergeCell ref="F12:I12"/>
    <mergeCell ref="F24:I24"/>
    <mergeCell ref="F25:I25"/>
    <mergeCell ref="F26:I26"/>
    <mergeCell ref="F27:I27"/>
    <mergeCell ref="F31:I31"/>
    <mergeCell ref="F28:I28"/>
    <mergeCell ref="F29:I29"/>
    <mergeCell ref="F30:I30"/>
    <mergeCell ref="F34:I34"/>
    <mergeCell ref="F20:I20"/>
    <mergeCell ref="F21:I21"/>
    <mergeCell ref="F32:I32"/>
    <mergeCell ref="F22:I22"/>
    <mergeCell ref="F23:I23"/>
    <mergeCell ref="F18:I18"/>
    <mergeCell ref="F19:I19"/>
    <mergeCell ref="F37:I37"/>
    <mergeCell ref="F43:I43"/>
    <mergeCell ref="F45:I45"/>
    <mergeCell ref="F39:I39"/>
    <mergeCell ref="F40:I40"/>
    <mergeCell ref="F41:I41"/>
    <mergeCell ref="F42:I42"/>
    <mergeCell ref="H38:I38"/>
    <mergeCell ref="B69:B71"/>
    <mergeCell ref="F46:I46"/>
    <mergeCell ref="F64:I64"/>
    <mergeCell ref="F66:I66"/>
    <mergeCell ref="F50:I50"/>
    <mergeCell ref="F65:I65"/>
    <mergeCell ref="F48:I48"/>
    <mergeCell ref="D63:E63"/>
    <mergeCell ref="D65:E65"/>
    <mergeCell ref="D66:E66"/>
    <mergeCell ref="D51:E51"/>
    <mergeCell ref="C69:C71"/>
    <mergeCell ref="D69:E71"/>
    <mergeCell ref="F51:I51"/>
    <mergeCell ref="F52:I52"/>
    <mergeCell ref="F49:I49"/>
    <mergeCell ref="D67:E67"/>
    <mergeCell ref="D48:E48"/>
    <mergeCell ref="D49:E49"/>
    <mergeCell ref="D50:E50"/>
    <mergeCell ref="D64:E64"/>
    <mergeCell ref="D52:E52"/>
    <mergeCell ref="H67:I67"/>
  </mergeCells>
  <phoneticPr fontId="2"/>
  <conditionalFormatting sqref="F8">
    <cfRule type="cellIs" dxfId="48" priority="1" stopIfTrue="1" operator="notEqual">
      <formula>$J$38</formula>
    </cfRule>
  </conditionalFormatting>
  <conditionalFormatting sqref="H8">
    <cfRule type="cellIs" dxfId="47" priority="2" stopIfTrue="1" operator="notEqual">
      <formula>$J$67</formula>
    </cfRule>
  </conditionalFormatting>
  <conditionalFormatting sqref="J38">
    <cfRule type="cellIs" dxfId="46" priority="3" stopIfTrue="1" operator="notEqual">
      <formula>$F$8</formula>
    </cfRule>
  </conditionalFormatting>
  <conditionalFormatting sqref="J67">
    <cfRule type="cellIs" dxfId="45" priority="4" stopIfTrue="1" operator="notEqual">
      <formula>$H$8</formula>
    </cfRule>
  </conditionalFormatting>
  <conditionalFormatting sqref="J68">
    <cfRule type="cellIs" dxfId="44" priority="5" stopIfTrue="1" operator="notEqual">
      <formula>$D$7</formula>
    </cfRule>
  </conditionalFormatting>
  <conditionalFormatting sqref="D7:D8">
    <cfRule type="cellIs" dxfId="43" priority="6" stopIfTrue="1" operator="notEqual">
      <formula>$J$68</formula>
    </cfRule>
    <cfRule type="cellIs" dxfId="42" priority="7" stopIfTrue="1" operator="lessThan">
      <formula>240</formula>
    </cfRule>
  </conditionalFormatting>
  <printOptions horizontalCentered="1"/>
  <pageMargins left="0.59055118110236227" right="0.19685039370078741" top="0.39370078740157483" bottom="0.19685039370078741" header="0.23622047244094491" footer="0.11811023622047245"/>
  <pageSetup paperSize="9" fitToHeight="2" orientation="portrait" r:id="rId1"/>
  <headerFooter alignWithMargins="0">
    <oddHeader>&amp;R&amp;10&amp;F</oddHeader>
  </headerFooter>
  <rowBreaks count="1" manualBreakCount="1">
    <brk id="38" max="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Zeros="0" view="pageBreakPreview" zoomScaleNormal="100" zoomScaleSheetLayoutView="100" workbookViewId="0"/>
  </sheetViews>
  <sheetFormatPr defaultRowHeight="13.5" x14ac:dyDescent="0.15"/>
  <cols>
    <col min="1" max="1" width="3.5" customWidth="1"/>
    <col min="2" max="2" width="10" style="1" customWidth="1"/>
    <col min="3" max="3" width="9.125" customWidth="1"/>
    <col min="4" max="8" width="10.625" customWidth="1"/>
    <col min="9" max="9" width="7.625" customWidth="1"/>
  </cols>
  <sheetData>
    <row r="1" spans="1:11" ht="30.75" customHeight="1" x14ac:dyDescent="0.15">
      <c r="A1" s="2" t="s">
        <v>344</v>
      </c>
    </row>
    <row r="2" spans="1:11" ht="10.5" customHeight="1" thickBot="1" x14ac:dyDescent="0.2"/>
    <row r="3" spans="1:11" ht="29.25" customHeight="1" x14ac:dyDescent="0.15">
      <c r="B3" s="771" t="s">
        <v>57</v>
      </c>
      <c r="C3" s="1230" t="s">
        <v>84</v>
      </c>
      <c r="D3" s="1168"/>
      <c r="E3" s="1167">
        <f>入力表!B50</f>
        <v>0</v>
      </c>
      <c r="F3" s="1168"/>
      <c r="G3" s="597" t="s">
        <v>510</v>
      </c>
      <c r="H3" s="1167">
        <f>入力表!C50</f>
        <v>0</v>
      </c>
      <c r="I3" s="1169"/>
    </row>
    <row r="4" spans="1:11" ht="29.25" customHeight="1" thickBot="1" x14ac:dyDescent="0.2">
      <c r="B4" s="772" t="s">
        <v>19</v>
      </c>
      <c r="C4" s="1326">
        <f>入力表!D50</f>
        <v>0</v>
      </c>
      <c r="D4" s="1327"/>
      <c r="E4" s="1327"/>
      <c r="F4" s="1327"/>
      <c r="G4" s="1327"/>
      <c r="H4" s="1327"/>
      <c r="I4" s="1328"/>
    </row>
    <row r="5" spans="1:11" ht="12.75" customHeight="1" thickBot="1" x14ac:dyDescent="0.2">
      <c r="B5" s="23"/>
      <c r="C5" s="23"/>
      <c r="D5" s="23"/>
      <c r="E5" s="23"/>
      <c r="F5" s="23"/>
      <c r="G5" s="23"/>
      <c r="H5" s="23"/>
      <c r="I5" s="23"/>
    </row>
    <row r="6" spans="1:11" ht="29.25" customHeight="1" x14ac:dyDescent="0.15">
      <c r="B6" s="778" t="s">
        <v>505</v>
      </c>
      <c r="C6" s="688" t="s">
        <v>67</v>
      </c>
      <c r="D6" s="152" t="str">
        <f>IF(入力表!B57="○","○","－")</f>
        <v>－</v>
      </c>
      <c r="E6" s="150"/>
      <c r="F6" s="597" t="s">
        <v>68</v>
      </c>
      <c r="G6" s="152" t="str">
        <f>IF(入力表!C57="○","○","－")</f>
        <v>－</v>
      </c>
      <c r="H6" s="150"/>
      <c r="I6" s="117"/>
    </row>
    <row r="7" spans="1:11" ht="29.25" customHeight="1" x14ac:dyDescent="0.15">
      <c r="B7" s="1340" t="s">
        <v>553</v>
      </c>
      <c r="C7" s="738" t="s">
        <v>268</v>
      </c>
      <c r="D7" s="773">
        <f>入力表!E57</f>
        <v>0</v>
      </c>
      <c r="E7" s="23" t="s">
        <v>22</v>
      </c>
      <c r="F7" s="843" t="s">
        <v>525</v>
      </c>
      <c r="G7" s="844"/>
      <c r="H7" s="845">
        <f>入力表!D57</f>
        <v>0</v>
      </c>
      <c r="I7" s="846" t="s">
        <v>527</v>
      </c>
    </row>
    <row r="8" spans="1:11" ht="29.25" customHeight="1" x14ac:dyDescent="0.15">
      <c r="B8" s="1341"/>
      <c r="C8" s="1336" t="s">
        <v>526</v>
      </c>
      <c r="D8" s="1337"/>
      <c r="E8" s="836">
        <f>入力表!F57</f>
        <v>0</v>
      </c>
      <c r="F8" s="837" t="s">
        <v>558</v>
      </c>
      <c r="G8" s="769" t="s">
        <v>269</v>
      </c>
      <c r="H8" s="815">
        <f>入力表!H57</f>
        <v>0</v>
      </c>
      <c r="I8" s="816" t="s">
        <v>558</v>
      </c>
    </row>
    <row r="9" spans="1:11" ht="30" customHeight="1" thickBot="1" x14ac:dyDescent="0.2">
      <c r="B9" s="774" t="s">
        <v>32</v>
      </c>
      <c r="C9" s="709" t="s">
        <v>126</v>
      </c>
      <c r="D9" s="133" t="str">
        <f>IF(入力表!I57="○","○","－")</f>
        <v>－</v>
      </c>
      <c r="E9" s="712" t="s">
        <v>101</v>
      </c>
      <c r="F9" s="133" t="str">
        <f>IF(入力表!J57="○","○","－")</f>
        <v>－</v>
      </c>
      <c r="G9" s="714" t="s">
        <v>180</v>
      </c>
      <c r="H9" s="101" t="str">
        <f>IF(入力表!K57="○","○","－")</f>
        <v>－</v>
      </c>
      <c r="I9" s="120"/>
    </row>
    <row r="10" spans="1:11" ht="42" customHeight="1" thickTop="1" thickBot="1" x14ac:dyDescent="0.2">
      <c r="B10" s="775" t="s">
        <v>271</v>
      </c>
      <c r="C10" s="739">
        <f>入力表!L57</f>
        <v>0</v>
      </c>
      <c r="D10" s="1333" t="s">
        <v>424</v>
      </c>
      <c r="E10" s="1334"/>
      <c r="F10" s="1334"/>
      <c r="G10" s="1334"/>
      <c r="H10" s="1334"/>
      <c r="I10" s="1335"/>
    </row>
    <row r="11" spans="1:11" ht="29.25" customHeight="1" thickTop="1" thickBot="1" x14ac:dyDescent="0.2">
      <c r="B11" s="776" t="s">
        <v>158</v>
      </c>
      <c r="C11" s="767" t="s">
        <v>549</v>
      </c>
      <c r="D11" s="185">
        <f>入力表!M57</f>
        <v>0</v>
      </c>
      <c r="E11" s="770" t="s">
        <v>111</v>
      </c>
      <c r="F11" s="98">
        <f>入力表!N57</f>
        <v>0</v>
      </c>
      <c r="G11" s="740" t="s">
        <v>40</v>
      </c>
      <c r="H11" s="1345">
        <f>入力表!O57</f>
        <v>0</v>
      </c>
      <c r="I11" s="1346"/>
    </row>
    <row r="12" spans="1:11" ht="72" customHeight="1" thickTop="1" thickBot="1" x14ac:dyDescent="0.2">
      <c r="B12" s="777" t="s">
        <v>397</v>
      </c>
      <c r="C12" s="1342"/>
      <c r="D12" s="1343"/>
      <c r="E12" s="1343"/>
      <c r="F12" s="1343"/>
      <c r="G12" s="1343"/>
      <c r="H12" s="1343"/>
      <c r="I12" s="1344"/>
    </row>
    <row r="13" spans="1:11" ht="17.25" customHeight="1" x14ac:dyDescent="0.15">
      <c r="B13" s="153" t="s">
        <v>272</v>
      </c>
      <c r="C13" s="23"/>
      <c r="D13" s="23"/>
      <c r="E13" s="23"/>
      <c r="F13" s="23"/>
      <c r="G13" s="23"/>
      <c r="H13" s="23"/>
      <c r="I13" s="23"/>
    </row>
    <row r="14" spans="1:11" ht="6" customHeight="1" x14ac:dyDescent="0.15">
      <c r="B14" s="154"/>
      <c r="C14" s="23"/>
      <c r="D14" s="23"/>
      <c r="E14" s="23"/>
      <c r="F14" s="23"/>
      <c r="G14" s="23"/>
      <c r="H14" s="23"/>
      <c r="I14" s="23"/>
    </row>
    <row r="15" spans="1:11" ht="27" customHeight="1" thickBot="1" x14ac:dyDescent="0.2">
      <c r="B15" s="61" t="s">
        <v>245</v>
      </c>
      <c r="C15" s="20"/>
      <c r="E15" s="119" t="s">
        <v>425</v>
      </c>
      <c r="F15" s="20"/>
      <c r="G15" s="7"/>
      <c r="H15" s="7"/>
      <c r="I15" s="7"/>
      <c r="J15" s="8"/>
      <c r="K15" s="8"/>
    </row>
    <row r="16" spans="1:11" ht="33.75" customHeight="1" x14ac:dyDescent="0.15">
      <c r="B16" s="64" t="s">
        <v>193</v>
      </c>
      <c r="C16" s="24"/>
      <c r="D16" s="211">
        <f>+入力表!K13</f>
        <v>0</v>
      </c>
      <c r="E16" s="151" t="s">
        <v>73</v>
      </c>
      <c r="F16" s="11"/>
      <c r="G16" s="24"/>
      <c r="H16" s="19"/>
      <c r="I16" s="25"/>
    </row>
    <row r="17" spans="2:9" ht="30" customHeight="1" thickBot="1" x14ac:dyDescent="0.2">
      <c r="B17" s="276"/>
      <c r="C17" s="1330" t="s">
        <v>159</v>
      </c>
      <c r="D17" s="1303"/>
      <c r="E17" s="1310" t="s">
        <v>160</v>
      </c>
      <c r="F17" s="1331"/>
      <c r="G17" s="1331"/>
      <c r="H17" s="1332"/>
      <c r="I17" s="4" t="s">
        <v>21</v>
      </c>
    </row>
    <row r="18" spans="2:9" s="210" customFormat="1" ht="18" customHeight="1" thickTop="1" x14ac:dyDescent="0.15">
      <c r="B18" s="1365" t="s">
        <v>486</v>
      </c>
      <c r="C18" s="1311"/>
      <c r="D18" s="1315"/>
      <c r="E18" s="1291"/>
      <c r="F18" s="1329"/>
      <c r="G18" s="1329"/>
      <c r="H18" s="1315"/>
      <c r="I18" s="212"/>
    </row>
    <row r="19" spans="2:9" s="210" customFormat="1" ht="18" customHeight="1" x14ac:dyDescent="0.15">
      <c r="B19" s="1365"/>
      <c r="C19" s="1339"/>
      <c r="D19" s="1274"/>
      <c r="E19" s="1268"/>
      <c r="F19" s="1338"/>
      <c r="G19" s="1338"/>
      <c r="H19" s="1274"/>
      <c r="I19" s="213"/>
    </row>
    <row r="20" spans="2:9" s="210" customFormat="1" ht="18" customHeight="1" x14ac:dyDescent="0.15">
      <c r="B20" s="1365"/>
      <c r="C20" s="1339"/>
      <c r="D20" s="1274"/>
      <c r="E20" s="1268"/>
      <c r="F20" s="1338"/>
      <c r="G20" s="1338"/>
      <c r="H20" s="1274"/>
      <c r="I20" s="213"/>
    </row>
    <row r="21" spans="2:9" s="210" customFormat="1" ht="18" customHeight="1" x14ac:dyDescent="0.15">
      <c r="B21" s="1365"/>
      <c r="C21" s="1339"/>
      <c r="D21" s="1274"/>
      <c r="E21" s="1268"/>
      <c r="F21" s="1338"/>
      <c r="G21" s="1338"/>
      <c r="H21" s="1274"/>
      <c r="I21" s="213"/>
    </row>
    <row r="22" spans="2:9" s="210" customFormat="1" ht="18" customHeight="1" x14ac:dyDescent="0.15">
      <c r="B22" s="1365"/>
      <c r="C22" s="1339"/>
      <c r="D22" s="1274"/>
      <c r="E22" s="1268"/>
      <c r="F22" s="1338"/>
      <c r="G22" s="1338"/>
      <c r="H22" s="1274"/>
      <c r="I22" s="213"/>
    </row>
    <row r="23" spans="2:9" s="210" customFormat="1" ht="18" customHeight="1" x14ac:dyDescent="0.15">
      <c r="B23" s="1365"/>
      <c r="C23" s="1339"/>
      <c r="D23" s="1274"/>
      <c r="E23" s="1268"/>
      <c r="F23" s="1338"/>
      <c r="G23" s="1338"/>
      <c r="H23" s="1274"/>
      <c r="I23" s="213"/>
    </row>
    <row r="24" spans="2:9" s="210" customFormat="1" ht="18" customHeight="1" x14ac:dyDescent="0.15">
      <c r="B24" s="1365"/>
      <c r="C24" s="1339"/>
      <c r="D24" s="1274"/>
      <c r="E24" s="1268"/>
      <c r="F24" s="1338"/>
      <c r="G24" s="1338"/>
      <c r="H24" s="1274"/>
      <c r="I24" s="213"/>
    </row>
    <row r="25" spans="2:9" s="210" customFormat="1" ht="18" customHeight="1" x14ac:dyDescent="0.15">
      <c r="B25" s="1365"/>
      <c r="C25" s="1339"/>
      <c r="D25" s="1274"/>
      <c r="E25" s="1268"/>
      <c r="F25" s="1338"/>
      <c r="G25" s="1338"/>
      <c r="H25" s="1274"/>
      <c r="I25" s="213"/>
    </row>
    <row r="26" spans="2:9" s="210" customFormat="1" ht="18" customHeight="1" x14ac:dyDescent="0.15">
      <c r="B26" s="1365"/>
      <c r="C26" s="1352" t="s">
        <v>574</v>
      </c>
      <c r="D26" s="1353"/>
      <c r="E26" s="1354" t="s">
        <v>575</v>
      </c>
      <c r="F26" s="1355"/>
      <c r="G26" s="1355"/>
      <c r="H26" s="1356"/>
      <c r="I26" s="213"/>
    </row>
    <row r="27" spans="2:9" s="210" customFormat="1" ht="18" customHeight="1" x14ac:dyDescent="0.15">
      <c r="B27" s="1365"/>
      <c r="C27" s="1357"/>
      <c r="D27" s="1358"/>
      <c r="E27" s="1354" t="s">
        <v>576</v>
      </c>
      <c r="F27" s="1355"/>
      <c r="G27" s="1355"/>
      <c r="H27" s="1356"/>
      <c r="I27" s="213"/>
    </row>
    <row r="28" spans="2:9" s="210" customFormat="1" ht="18" customHeight="1" x14ac:dyDescent="0.15">
      <c r="B28" s="1365"/>
      <c r="C28" s="1357"/>
      <c r="D28" s="1358"/>
      <c r="E28" s="1354" t="s">
        <v>551</v>
      </c>
      <c r="F28" s="1355"/>
      <c r="G28" s="1355"/>
      <c r="H28" s="1356"/>
      <c r="I28" s="213"/>
    </row>
    <row r="29" spans="2:9" s="210" customFormat="1" ht="18" customHeight="1" x14ac:dyDescent="0.15">
      <c r="B29" s="1365"/>
      <c r="C29" s="1357"/>
      <c r="D29" s="1358"/>
      <c r="E29" s="1354" t="s">
        <v>552</v>
      </c>
      <c r="F29" s="1355"/>
      <c r="G29" s="1355"/>
      <c r="H29" s="1356"/>
      <c r="I29" s="213"/>
    </row>
    <row r="30" spans="2:9" s="210" customFormat="1" ht="18" customHeight="1" x14ac:dyDescent="0.15">
      <c r="B30" s="1365"/>
      <c r="C30" s="1347"/>
      <c r="D30" s="1348"/>
      <c r="E30" s="1349"/>
      <c r="F30" s="1350"/>
      <c r="G30" s="1350"/>
      <c r="H30" s="1351"/>
      <c r="I30" s="213"/>
    </row>
    <row r="31" spans="2:9" s="210" customFormat="1" ht="18" customHeight="1" thickBot="1" x14ac:dyDescent="0.2">
      <c r="B31" s="1365"/>
      <c r="C31" s="1361" t="s">
        <v>568</v>
      </c>
      <c r="D31" s="1362"/>
      <c r="E31" s="1363" t="s">
        <v>569</v>
      </c>
      <c r="F31" s="1364"/>
      <c r="G31" s="1364"/>
      <c r="H31" s="1362"/>
      <c r="I31" s="854"/>
    </row>
    <row r="32" spans="2:9" ht="30" customHeight="1" thickTop="1" thickBot="1" x14ac:dyDescent="0.2">
      <c r="B32" s="277"/>
      <c r="C32" s="27"/>
      <c r="D32" s="27"/>
      <c r="E32" s="27"/>
      <c r="F32" s="27"/>
      <c r="G32" s="1359" t="s">
        <v>312</v>
      </c>
      <c r="H32" s="1360"/>
      <c r="I32" s="215">
        <f>SUM(I18:I31)</f>
        <v>0</v>
      </c>
    </row>
    <row r="33" spans="2:9" ht="22.5" customHeight="1" x14ac:dyDescent="0.15">
      <c r="B33" s="814" t="str">
        <f>IF(I32=D16,"","&lt;ERROR&gt;就職支援時間数が一致していません！")</f>
        <v/>
      </c>
    </row>
    <row r="34" spans="2:9" ht="14.25" thickBot="1" x14ac:dyDescent="0.2">
      <c r="B34" s="508" t="s">
        <v>426</v>
      </c>
      <c r="C34" s="3"/>
      <c r="E34" s="12"/>
      <c r="F34" s="3"/>
      <c r="G34" s="6"/>
      <c r="H34" s="6"/>
      <c r="I34" s="6"/>
    </row>
    <row r="35" spans="2:9" ht="140.25" customHeight="1" thickTop="1" thickBot="1" x14ac:dyDescent="0.2">
      <c r="B35" s="1342"/>
      <c r="C35" s="1343"/>
      <c r="D35" s="1343"/>
      <c r="E35" s="1343"/>
      <c r="F35" s="1343"/>
      <c r="G35" s="1343"/>
      <c r="H35" s="1343"/>
      <c r="I35" s="1344"/>
    </row>
    <row r="36" spans="2:9" ht="14.25" thickTop="1" x14ac:dyDescent="0.15"/>
    <row r="41" spans="2:9" ht="11.25" customHeight="1" x14ac:dyDescent="0.15"/>
  </sheetData>
  <sheetProtection formatCells="0" formatColumns="0" formatRows="0" insertRows="0" deleteRows="0"/>
  <mergeCells count="42">
    <mergeCell ref="C30:D30"/>
    <mergeCell ref="E30:H30"/>
    <mergeCell ref="B35:I35"/>
    <mergeCell ref="C26:D26"/>
    <mergeCell ref="E26:H26"/>
    <mergeCell ref="C29:D29"/>
    <mergeCell ref="E29:H29"/>
    <mergeCell ref="C28:D28"/>
    <mergeCell ref="E28:H28"/>
    <mergeCell ref="C27:D27"/>
    <mergeCell ref="E27:H27"/>
    <mergeCell ref="G32:H32"/>
    <mergeCell ref="C31:D31"/>
    <mergeCell ref="E31:H31"/>
    <mergeCell ref="B18:B31"/>
    <mergeCell ref="C25:D25"/>
    <mergeCell ref="E25:H25"/>
    <mergeCell ref="C24:D24"/>
    <mergeCell ref="B7:B8"/>
    <mergeCell ref="C12:I12"/>
    <mergeCell ref="E23:H23"/>
    <mergeCell ref="C21:D21"/>
    <mergeCell ref="E21:H21"/>
    <mergeCell ref="H11:I11"/>
    <mergeCell ref="C22:D22"/>
    <mergeCell ref="C19:D19"/>
    <mergeCell ref="E19:H19"/>
    <mergeCell ref="C20:D20"/>
    <mergeCell ref="E20:H20"/>
    <mergeCell ref="C23:D23"/>
    <mergeCell ref="E24:H24"/>
    <mergeCell ref="E22:H22"/>
    <mergeCell ref="H3:I3"/>
    <mergeCell ref="C4:I4"/>
    <mergeCell ref="C18:D18"/>
    <mergeCell ref="E18:H18"/>
    <mergeCell ref="C17:D17"/>
    <mergeCell ref="E17:H17"/>
    <mergeCell ref="D10:I10"/>
    <mergeCell ref="E3:F3"/>
    <mergeCell ref="C3:D3"/>
    <mergeCell ref="C8:D8"/>
  </mergeCells>
  <phoneticPr fontId="2"/>
  <conditionalFormatting sqref="I32">
    <cfRule type="cellIs" dxfId="41" priority="1" stopIfTrue="1" operator="notEqual">
      <formula>$D$16</formula>
    </cfRule>
  </conditionalFormatting>
  <conditionalFormatting sqref="D16">
    <cfRule type="cellIs" dxfId="40" priority="2" stopIfTrue="1" operator="notEqual">
      <formula>$I$32</formula>
    </cfRule>
  </conditionalFormatting>
  <printOptions horizontalCentered="1"/>
  <pageMargins left="0.59055118110236227" right="0.19685039370078741" top="0.39370078740157483" bottom="0.19685039370078741" header="0.23622047244094491" footer="0.11811023622047245"/>
  <pageSetup paperSize="9" fitToHeight="2" orientation="portrait" r:id="rId1"/>
  <headerFooter alignWithMargins="0">
    <oddHeader>&amp;R&amp;10&amp;F</oddHeader>
  </headerFooter>
  <rowBreaks count="1" manualBreakCount="1">
    <brk id="33"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入力表</vt:lpstr>
      <vt:lpstr>１契約者及び訓練規模等</vt:lpstr>
      <vt:lpstr>２委託実績</vt:lpstr>
      <vt:lpstr>３訓練実施施設の概要</vt:lpstr>
      <vt:lpstr>４訓練の概要</vt:lpstr>
      <vt:lpstr>５講師名簿</vt:lpstr>
      <vt:lpstr>６準備カリキュラム</vt:lpstr>
      <vt:lpstr>７実訓練カリキュラム</vt:lpstr>
      <vt:lpstr>８就職支援の概要・カリキュラム</vt:lpstr>
      <vt:lpstr>９就職担当名簿</vt:lpstr>
      <vt:lpstr>１０月別カリキュラム(8月)</vt:lpstr>
      <vt:lpstr>１０月別カリキュラム(1月)</vt:lpstr>
      <vt:lpstr>１１テキスト内訳</vt:lpstr>
      <vt:lpstr>１２提出物一覧</vt:lpstr>
      <vt:lpstr>'１０月別カリキュラム(1月)'!Print_Area</vt:lpstr>
      <vt:lpstr>'１０月別カリキュラム(8月)'!Print_Area</vt:lpstr>
      <vt:lpstr>'１１テキスト内訳'!Print_Area</vt:lpstr>
      <vt:lpstr>'１２提出物一覧'!Print_Area</vt:lpstr>
      <vt:lpstr>'１契約者及び訓練規模等'!Print_Area</vt:lpstr>
      <vt:lpstr>'２委託実績'!Print_Area</vt:lpstr>
      <vt:lpstr>'３訓練実施施設の概要'!Print_Area</vt:lpstr>
      <vt:lpstr>'４訓練の概要'!Print_Area</vt:lpstr>
      <vt:lpstr>'５講師名簿'!Print_Area</vt:lpstr>
      <vt:lpstr>'６準備カリキュラム'!Print_Area</vt:lpstr>
      <vt:lpstr>'７実訓練カリキュラム'!Print_Area</vt:lpstr>
      <vt:lpstr>'８就職支援の概要・カリキュラム'!Print_Area</vt:lpstr>
      <vt:lpstr>'９就職担当名簿'!Print_Area</vt:lpstr>
      <vt:lpstr>入力表!Print_Area</vt:lpstr>
      <vt:lpstr>'１契約者及び訓練規模等'!Print_Titles</vt:lpstr>
      <vt:lpstr>'３訓練実施施設の概要'!Print_Titles</vt:lpstr>
      <vt:lpstr>'６準備カリキュラム'!Print_Titles</vt:lpstr>
      <vt:lpstr>'７実訓練カリキュラム'!Print_Titles</vt:lpstr>
      <vt:lpstr>学科時間</vt:lpstr>
      <vt:lpstr>実技時間</vt:lpstr>
      <vt:lpstr>実訓練時間</vt:lpstr>
      <vt:lpstr>就職支援時間</vt:lpstr>
      <vt:lpstr>準備講習時間</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2016-12-12T09:26:00Z</cp:lastPrinted>
  <dcterms:created xsi:type="dcterms:W3CDTF">2002-03-05T01:29:04Z</dcterms:created>
  <dcterms:modified xsi:type="dcterms:W3CDTF">2017-12-08T06:07:02Z</dcterms:modified>
</cp:coreProperties>
</file>