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T10" i="154"/>
  <c r="AR9" i="154"/>
  <c r="A7" i="154"/>
  <c r="AO4" i="154"/>
  <c r="AR10" i="154" s="1"/>
  <c r="AO3" i="154"/>
  <c r="AT9" i="154" s="1"/>
  <c r="AE1" i="154"/>
  <c r="M1" i="154"/>
  <c r="J15" i="153"/>
  <c r="H15" i="153"/>
  <c r="E15" i="153"/>
  <c r="C15" i="153"/>
  <c r="B26" i="153"/>
  <c r="L24" i="153"/>
  <c r="L19" i="153"/>
  <c r="AR9" i="155" l="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B17" i="155"/>
  <c r="Y17" i="155"/>
  <c r="AK52" i="155"/>
  <c r="C55" i="155"/>
  <c r="G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K10" i="122"/>
  <c r="G21" i="148"/>
  <c r="F21" i="148"/>
  <c r="K15" i="20"/>
  <c r="K18" i="20"/>
  <c r="E18" i="20" s="1"/>
  <c r="M15" i="20"/>
  <c r="N15" i="20" s="1"/>
  <c r="AL19" i="105"/>
  <c r="AC18" i="122"/>
  <c r="AC16"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<sst xmlns="http://schemas.openxmlformats.org/spreadsheetml/2006/main" count="3558" uniqueCount="1164">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</sst>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1</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離職者等再就職訓練（３箇月）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離職者等再就職訓練（３箇月）</v>
      </c>
      <c r="E11" s="1100"/>
      <c r="F11" t="s">
        <v>790</v>
      </c>
    </row>
    <row r="12" spans="1:232" ht="14.25" thickBot="1">
      <c r="A12" t="s">
        <v>799</v>
      </c>
      <c r="E12" s="1101"/>
      <c r="F12" t="s">
        <v>792</v>
      </c>
    </row>
    <row r="13" spans="1:232" ht="14.25" thickBot="1">
      <c r="A13" s="1121" t="str">
        <f>VLOOKUP($A$11,祝日!$K$3:$Z$25,15,FALSE)</f>
        <v>離</v>
      </c>
      <c r="E13" s="1102"/>
    </row>
    <row r="14" spans="1:232" ht="14.25" thickBot="1">
      <c r="A14" t="s">
        <v>786</v>
      </c>
      <c r="E14" s="1103"/>
    </row>
    <row r="15" spans="1:232" ht="14.25" thickBot="1">
      <c r="A15" s="1121">
        <f>VLOOKUP($A$11,祝日!$K$3:$Z$25,14,FALSE)</f>
        <v>1</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1</v>
      </c>
      <c r="F21" s="1090">
        <f t="shared" si="0"/>
        <v>1</v>
      </c>
      <c r="G21" s="1091">
        <f t="shared" si="0"/>
        <v>1</v>
      </c>
      <c r="I21" s="1119">
        <f>IF($A$13="デュ",$F21,$E21)</f>
        <v>1</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離職者等再就職訓練（３箇月）</v>
      </c>
      <c r="F124" s="661" t="str">
        <f>IF('４訓練の概要'!$D7="","",'４訓練の概要'!$D7)</f>
        <v>離職者等再就職訓練（３箇月）</v>
      </c>
      <c r="G124" s="1108" t="str">
        <f>IF('４訓練の概要'!$D7="","",'４訓練の概要'!$D7)</f>
        <v>離職者等再就職訓練（３箇月）</v>
      </c>
      <c r="I124" s="665" t="str">
        <f t="shared" si="2"/>
        <v>離職者等再就職訓練（３箇月）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離職者等再就職訓練（３箇月）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G8" sqref="G8:H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離職者等再就職訓練（３箇月）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G8" sqref="G8:H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離職者等再就職訓練（３箇月）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8" sqref="G8:H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G8" sqref="G8:H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離職者等再就職訓練（３箇月）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S42" sqref="S4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F44" sqref="F4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離職者等再就職訓練（３箇月）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時間(300時間以上)</v>
      </c>
      <c r="F15" s="1815"/>
      <c r="G15" s="1816"/>
      <c r="J15" s="249"/>
      <c r="K15" s="402">
        <f>VLOOKUP($D$3,祝日!$K$3:$S$25,3,FALSE)</f>
        <v>300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時間(12時間以上)</v>
      </c>
      <c r="F18" s="1815"/>
      <c r="G18" s="1816"/>
      <c r="J18" s="249"/>
      <c r="K18" s="402">
        <f>VLOOKUP($D$3,祝日!$K$3:$S$25,5,FALSE)</f>
        <v>12</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離職者等再就職訓練（３箇月）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時間(300時間以上)</v>
      </c>
      <c r="F19" s="1815"/>
      <c r="G19" s="1816"/>
      <c r="J19" s="249"/>
      <c r="K19" s="402">
        <f>VLOOKUP($D$3,祝日!$K$3:$S$25,3,FALSE)</f>
        <v>300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時間(12時間以上)</v>
      </c>
      <c r="F24" s="1815"/>
      <c r="G24" s="1816"/>
      <c r="J24" s="249"/>
      <c r="K24" s="402">
        <f>VLOOKUP($D$3,祝日!$K$3:$S$25,5,FALSE)</f>
        <v>12</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離職者等再就職訓練（３箇月）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離職者等再就職訓練（３箇月）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465</v>
      </c>
      <c r="AR2" s="461">
        <f>VLOOKUP(O2,祝日!K3:S25,2,FALSE)</f>
        <v>3</v>
      </c>
      <c r="AS2" s="449" t="s">
        <v>466</v>
      </c>
    </row>
    <row r="3" spans="1:47" ht="15" customHeight="1" thickBot="1">
      <c r="A3" s="74"/>
      <c r="B3" s="455" t="s">
        <v>464</v>
      </c>
      <c r="C3" s="1291">
        <v>45565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45474</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45565</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令和6年8月1日から令和6年9月15日までの期間で、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45505</v>
      </c>
      <c r="AS9" s="752" t="s">
        <v>736</v>
      </c>
      <c r="AT9" s="830">
        <f>IF(MONTH($AO$3)=MONTH($AO$4),$AO$4-1,DATE(YEAR($AO$4),MONTH($AO$4),DAY(15)))</f>
        <v>45550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45474</v>
      </c>
      <c r="AS10" s="752" t="s">
        <v>736</v>
      </c>
      <c r="AT10" s="830">
        <f>DATE(YEAR($AO$4),MONTH($AO$4)-1,DAY(15))</f>
        <v>45519</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7</v>
      </c>
      <c r="B16" s="1873"/>
      <c r="C16" s="1874"/>
      <c r="D16" s="756" t="s">
        <v>445</v>
      </c>
      <c r="E16" s="757" t="s">
        <v>447</v>
      </c>
      <c r="F16" s="758" t="s">
        <v>449</v>
      </c>
      <c r="G16" s="1872">
        <f>MONTH(G17)</f>
        <v>8</v>
      </c>
      <c r="H16" s="1873"/>
      <c r="I16" s="1874"/>
      <c r="J16" s="756" t="s">
        <v>444</v>
      </c>
      <c r="K16" s="756" t="s">
        <v>446</v>
      </c>
      <c r="L16" s="759" t="s">
        <v>448</v>
      </c>
      <c r="M16" s="1872">
        <f>MONTH(M17)</f>
        <v>9</v>
      </c>
      <c r="N16" s="1873"/>
      <c r="O16" s="1874"/>
      <c r="P16" s="756" t="s">
        <v>444</v>
      </c>
      <c r="Q16" s="756" t="s">
        <v>446</v>
      </c>
      <c r="R16" s="758" t="s">
        <v>448</v>
      </c>
      <c r="S16" s="1872">
        <f>MONTH(S17)</f>
        <v>10</v>
      </c>
      <c r="T16" s="1873"/>
      <c r="U16" s="1874"/>
      <c r="V16" s="756" t="s">
        <v>445</v>
      </c>
      <c r="W16" s="757" t="s">
        <v>447</v>
      </c>
      <c r="X16" s="758" t="s">
        <v>449</v>
      </c>
      <c r="Y16" s="1872">
        <f>MONTH(Y17)</f>
        <v>11</v>
      </c>
      <c r="Z16" s="1873"/>
      <c r="AA16" s="1874"/>
      <c r="AB16" s="756" t="s">
        <v>444</v>
      </c>
      <c r="AC16" s="756" t="s">
        <v>446</v>
      </c>
      <c r="AD16" s="759" t="s">
        <v>448</v>
      </c>
      <c r="AE16" s="1872">
        <f>MONTH(AE17)</f>
        <v>12</v>
      </c>
      <c r="AF16" s="1873"/>
      <c r="AG16" s="1874"/>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t="s">
        <v>1163</v>
      </c>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401</v>
      </c>
      <c r="AR2" s="461">
        <f>VLOOKUP(O2,祝日!K3:S25,2,FALSE)</f>
        <v>3</v>
      </c>
      <c r="AS2" s="449" t="s">
        <v>466</v>
      </c>
    </row>
    <row r="3" spans="1:47" ht="15" customHeight="1" thickBot="1">
      <c r="A3" s="74"/>
      <c r="B3" s="455" t="s">
        <v>464</v>
      </c>
      <c r="C3" s="1291">
        <v>45596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45505</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45596</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令和6年9月1日から令和6年10月15日までの期間で、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45536</v>
      </c>
      <c r="AS9" s="752" t="s">
        <v>736</v>
      </c>
      <c r="AT9" s="830">
        <f>IF(MONTH($AO$3)=MONTH($AO$4),$AO$4-1,DATE(YEAR($AO$4),MONTH($AO$4),DAY(15)))</f>
        <v>45580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45505</v>
      </c>
      <c r="AS10" s="752" t="s">
        <v>736</v>
      </c>
      <c r="AT10" s="830">
        <f>DATE(YEAR($AO$4),MONTH($AO$4)-1,DAY(15))</f>
        <v>45550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8</v>
      </c>
      <c r="B16" s="1873"/>
      <c r="C16" s="1874"/>
      <c r="D16" s="756" t="s">
        <v>445</v>
      </c>
      <c r="E16" s="757" t="s">
        <v>447</v>
      </c>
      <c r="F16" s="758" t="s">
        <v>449</v>
      </c>
      <c r="G16" s="1872">
        <f>MONTH(G17)</f>
        <v>9</v>
      </c>
      <c r="H16" s="1873"/>
      <c r="I16" s="1874"/>
      <c r="J16" s="756" t="s">
        <v>444</v>
      </c>
      <c r="K16" s="756" t="s">
        <v>446</v>
      </c>
      <c r="L16" s="759" t="s">
        <v>448</v>
      </c>
      <c r="M16" s="1872">
        <f>MONTH(M17)</f>
        <v>10</v>
      </c>
      <c r="N16" s="1873"/>
      <c r="O16" s="1874"/>
      <c r="P16" s="756" t="s">
        <v>444</v>
      </c>
      <c r="Q16" s="756" t="s">
        <v>446</v>
      </c>
      <c r="R16" s="758" t="s">
        <v>448</v>
      </c>
      <c r="S16" s="1872">
        <f>MONTH(S17)</f>
        <v>11</v>
      </c>
      <c r="T16" s="1873"/>
      <c r="U16" s="1874"/>
      <c r="V16" s="756" t="s">
        <v>445</v>
      </c>
      <c r="W16" s="757" t="s">
        <v>447</v>
      </c>
      <c r="X16" s="758" t="s">
        <v>449</v>
      </c>
      <c r="Y16" s="1872">
        <f>MONTH(Y17)</f>
        <v>12</v>
      </c>
      <c r="Z16" s="1873"/>
      <c r="AA16" s="1874"/>
      <c r="AB16" s="756" t="s">
        <v>444</v>
      </c>
      <c r="AC16" s="756" t="s">
        <v>446</v>
      </c>
      <c r="AD16" s="759" t="s">
        <v>448</v>
      </c>
      <c r="AE16" s="1872">
        <f>MONTH(AE17)</f>
        <v>1</v>
      </c>
      <c r="AF16" s="1873"/>
      <c r="AG16" s="1874"/>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t="s">
        <v>1163</v>
      </c>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15" t="s">
        <v>450</v>
      </c>
      <c r="K2" s="1915"/>
      <c r="L2" s="1915"/>
      <c r="M2" s="1915"/>
      <c r="N2" s="1915"/>
      <c r="O2" s="1913" t="str">
        <f>Data!$A$11</f>
        <v>離職者等再就職訓練（３箇月）</v>
      </c>
      <c r="P2" s="1913"/>
      <c r="Q2" s="1913"/>
      <c r="R2" s="1913"/>
      <c r="S2" s="72"/>
      <c r="T2" s="72"/>
      <c r="U2" s="73"/>
      <c r="V2" s="73"/>
      <c r="W2" s="73"/>
      <c r="X2" s="72"/>
      <c r="Y2" s="72"/>
      <c r="Z2" s="72"/>
      <c r="AA2" s="73"/>
      <c r="AB2" s="1915" t="s">
        <v>450</v>
      </c>
      <c r="AC2" s="1915"/>
      <c r="AD2" s="1915"/>
      <c r="AE2" s="1915"/>
      <c r="AF2" s="1915"/>
      <c r="AG2" s="1913" t="str">
        <f>Data!$A$11</f>
        <v>離職者等再就職訓練（３箇月）</v>
      </c>
      <c r="AH2" s="1913"/>
      <c r="AI2" s="1913"/>
      <c r="AJ2" s="1913"/>
      <c r="AK2" s="452"/>
      <c r="AL2" s="452"/>
      <c r="AQ2" s="228" t="s">
        <v>401</v>
      </c>
      <c r="AR2" s="461">
        <f>VLOOKUP(O2,祝日!K3:S25,2,FALSE)</f>
        <v>3</v>
      </c>
      <c r="AS2" s="449" t="s">
        <v>466</v>
      </c>
    </row>
    <row r="3" spans="1:47" ht="15" customHeight="1" thickBot="1">
      <c r="A3" s="74"/>
      <c r="B3" s="455" t="s">
        <v>464</v>
      </c>
      <c r="C3" s="1291">
        <v>45625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45537</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45625</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令和6年10月1日から令和6年11月15日までの期間で、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9</v>
      </c>
      <c r="B16" s="1873"/>
      <c r="C16" s="1874"/>
      <c r="D16" s="756" t="s">
        <v>445</v>
      </c>
      <c r="E16" s="757" t="s">
        <v>447</v>
      </c>
      <c r="F16" s="758" t="s">
        <v>449</v>
      </c>
      <c r="G16" s="1872">
        <f>MONTH(G17)</f>
        <v>10</v>
      </c>
      <c r="H16" s="1873"/>
      <c r="I16" s="1874"/>
      <c r="J16" s="756" t="s">
        <v>444</v>
      </c>
      <c r="K16" s="756" t="s">
        <v>446</v>
      </c>
      <c r="L16" s="759" t="s">
        <v>448</v>
      </c>
      <c r="M16" s="1872">
        <f>MONTH(M17)</f>
        <v>11</v>
      </c>
      <c r="N16" s="1873"/>
      <c r="O16" s="1874"/>
      <c r="P16" s="756" t="s">
        <v>444</v>
      </c>
      <c r="Q16" s="756" t="s">
        <v>446</v>
      </c>
      <c r="R16" s="758" t="s">
        <v>448</v>
      </c>
      <c r="S16" s="1872">
        <f>MONTH(S17)</f>
        <v>12</v>
      </c>
      <c r="T16" s="1873"/>
      <c r="U16" s="1874"/>
      <c r="V16" s="756" t="s">
        <v>445</v>
      </c>
      <c r="W16" s="757" t="s">
        <v>447</v>
      </c>
      <c r="X16" s="758" t="s">
        <v>449</v>
      </c>
      <c r="Y16" s="1872">
        <f>MONTH(Y17)</f>
        <v>1</v>
      </c>
      <c r="Z16" s="1873"/>
      <c r="AA16" s="1874"/>
      <c r="AB16" s="756" t="s">
        <v>444</v>
      </c>
      <c r="AC16" s="756" t="s">
        <v>446</v>
      </c>
      <c r="AD16" s="759" t="s">
        <v>448</v>
      </c>
      <c r="AE16" s="1872">
        <f>MONTH(AE17)</f>
        <v>2</v>
      </c>
      <c r="AF16" s="1873"/>
      <c r="AG16" s="1874"/>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t="s">
        <v>1163</v>
      </c>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離職者等再就職訓練（３箇月）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離職者等再就職訓練（３箇月）</v>
      </c>
      <c r="AP2" s="1913"/>
      <c r="AQ2" s="1913"/>
      <c r="AR2" s="1913"/>
      <c r="AS2" s="452"/>
      <c r="AT2" s="452"/>
      <c r="AY2" s="228" t="s">
        <v>401</v>
      </c>
      <c r="AZ2" s="461">
        <f>VLOOKUP(S2,祝日!$K$3:$S$25,2,FALSE)</f>
        <v>3</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300時間以上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離職者等再就職訓練（３箇月）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離職者等再就職訓練（３箇月）</v>
      </c>
      <c r="AP2" s="1913"/>
      <c r="AQ2" s="1913"/>
      <c r="AR2" s="1913"/>
      <c r="AS2" s="452"/>
      <c r="AT2" s="452"/>
      <c r="AY2" s="228" t="s">
        <v>401</v>
      </c>
      <c r="AZ2" s="461">
        <f>VLOOKUP(S2,祝日!$K$3:$S$25,2,FALSE)</f>
        <v>3</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300時間以上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H24" sqref="H24"/>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離職者等再就職訓練（３箇月）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S23" sqref="S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離職者等再就職訓練（３箇月）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33" sqref="D33"/>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H5" sqref="H5"/>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397</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c r="E45" s="409" t="s">
        <v>380</v>
      </c>
      <c r="F45" s="255"/>
      <c r="H45" s="1707"/>
      <c r="I45" s="1708"/>
      <c r="J45" s="1708"/>
      <c r="K45" s="1708"/>
      <c r="L45" s="1708"/>
      <c r="M45" s="1708"/>
      <c r="N45" s="1708"/>
      <c r="O45" s="1708"/>
      <c r="P45" s="1709"/>
    </row>
    <row r="46" spans="2:16" s="3" customFormat="1" ht="19.899999999999999" customHeight="1">
      <c r="B46" s="1539"/>
      <c r="C46" s="567" t="s">
        <v>194</v>
      </c>
      <c r="D46" s="1485"/>
      <c r="E46" s="371" t="s">
        <v>380</v>
      </c>
      <c r="F46" s="263"/>
      <c r="H46" s="1707"/>
      <c r="I46" s="1708"/>
      <c r="J46" s="1708"/>
      <c r="K46" s="1708"/>
      <c r="L46" s="1708"/>
      <c r="M46" s="1708"/>
      <c r="N46" s="1708"/>
      <c r="O46" s="1708"/>
      <c r="P46" s="1709"/>
    </row>
    <row r="47" spans="2:16" s="3" customFormat="1" ht="19.899999999999999" customHeight="1">
      <c r="B47" s="1539"/>
      <c r="C47" s="567" t="s">
        <v>347</v>
      </c>
      <c r="D47" s="1485"/>
      <c r="E47" s="409" t="s">
        <v>380</v>
      </c>
      <c r="F47" s="255"/>
      <c r="H47" s="1707"/>
      <c r="I47" s="1708"/>
      <c r="J47" s="1708"/>
      <c r="K47" s="1708"/>
      <c r="L47" s="1708"/>
      <c r="M47" s="1708"/>
      <c r="N47" s="1708"/>
      <c r="O47" s="1708"/>
      <c r="P47" s="1709"/>
    </row>
    <row r="48" spans="2:16" s="3" customFormat="1" ht="19.899999999999999" customHeight="1">
      <c r="B48" s="1539"/>
      <c r="C48" s="567" t="s">
        <v>195</v>
      </c>
      <c r="D48" s="1485" t="s">
        <v>662</v>
      </c>
      <c r="E48" s="371" t="s">
        <v>380</v>
      </c>
      <c r="F48" s="263"/>
      <c r="H48" s="1707"/>
      <c r="I48" s="1708"/>
      <c r="J48" s="1708"/>
      <c r="K48" s="1708"/>
      <c r="L48" s="1708"/>
      <c r="M48" s="1708"/>
      <c r="N48" s="1708"/>
      <c r="O48" s="1708"/>
      <c r="P48" s="1709"/>
    </row>
    <row r="49" spans="2:16" s="3" customFormat="1" ht="19.899999999999999" customHeight="1">
      <c r="B49" s="1539"/>
      <c r="C49" s="567" t="s">
        <v>268</v>
      </c>
      <c r="D49" s="1485" t="s">
        <v>662</v>
      </c>
      <c r="E49" s="409" t="s">
        <v>380</v>
      </c>
      <c r="F49" s="255"/>
      <c r="H49" s="1707"/>
      <c r="I49" s="1708"/>
      <c r="J49" s="1708"/>
      <c r="K49" s="1708"/>
      <c r="L49" s="1708"/>
      <c r="M49" s="1708"/>
      <c r="N49" s="1708"/>
      <c r="O49" s="1708"/>
      <c r="P49" s="1709"/>
    </row>
    <row r="50" spans="2:16" s="3" customFormat="1" ht="19.899999999999999" customHeight="1">
      <c r="B50" s="1539"/>
      <c r="C50" s="567" t="s">
        <v>348</v>
      </c>
      <c r="D50" s="1485" t="s">
        <v>662</v>
      </c>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2024-01-18T11:37:46Z</dcterms:modified>
</cp:coreProperties>
</file>